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OSA\_Echanges\1_OFFRE_SOINS\1_SOINS_PRIMAIRES_URGENTS\EXERCICE COORDONNE\2_MSP\3. BOITE A OUTILS MSP\4. projet immobilier MSP\FMIS MSP ARS\"/>
    </mc:Choice>
  </mc:AlternateContent>
  <bookViews>
    <workbookView xWindow="930" yWindow="0" windowWidth="25200" windowHeight="8700" activeTab="2"/>
  </bookViews>
  <sheets>
    <sheet name="LISEZ-MOI" sheetId="2" r:id="rId1"/>
    <sheet name="Coûts" sheetId="8" r:id="rId2"/>
    <sheet name="Financement" sheetId="7" r:id="rId3"/>
    <sheet name="CR Prévisionnel" sheetId="6" r:id="rId4"/>
    <sheet name="Trésorerie" sheetId="4" r:id="rId5"/>
    <sheet name="LISTE" sheetId="5" state="hidden" r:id="rId6"/>
  </sheets>
  <definedNames>
    <definedName name="Nom_projet">Coûts!$E$4</definedName>
    <definedName name="_xlnm.Print_Area" localSheetId="1">Coûts!$A$1:$I$34</definedName>
    <definedName name="_xlnm.Print_Area" localSheetId="3">'CR Prévisionnel'!$A$1:$M$62</definedName>
    <definedName name="_xlnm.Print_Area" localSheetId="2">Financement!$A$1:$J$57</definedName>
    <definedName name="_xlnm.Print_Area" localSheetId="4">Trésorerie!$A$1:$K$75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7" l="1"/>
  <c r="K30" i="7"/>
  <c r="K29" i="7"/>
  <c r="H17" i="8" l="1"/>
  <c r="H19" i="8"/>
  <c r="H20" i="8"/>
  <c r="H21" i="8"/>
  <c r="H22" i="8"/>
  <c r="H23" i="8"/>
  <c r="H24" i="8"/>
  <c r="H28" i="8"/>
  <c r="H29" i="8"/>
  <c r="H30" i="8"/>
  <c r="H31" i="8"/>
  <c r="J21" i="7"/>
  <c r="K21" i="7"/>
  <c r="H18" i="8"/>
  <c r="J20" i="7"/>
  <c r="K20" i="7"/>
  <c r="H4" i="8"/>
  <c r="F33" i="4"/>
  <c r="F32" i="4"/>
  <c r="F32" i="8"/>
  <c r="E5" i="7"/>
  <c r="H32" i="8"/>
  <c r="F25" i="8"/>
  <c r="F15" i="8"/>
  <c r="F26" i="8"/>
  <c r="H14" i="8"/>
  <c r="H13" i="8"/>
  <c r="H15" i="8"/>
  <c r="H11" i="8"/>
  <c r="F33" i="8"/>
  <c r="H25" i="8"/>
  <c r="H26" i="8"/>
  <c r="H33" i="8"/>
  <c r="E3" i="6"/>
  <c r="G3" i="4"/>
  <c r="F22" i="7"/>
  <c r="G22" i="7"/>
  <c r="H22" i="7"/>
  <c r="I22" i="7"/>
  <c r="E22" i="7"/>
  <c r="G48" i="7"/>
  <c r="M12" i="6"/>
  <c r="M13" i="6"/>
  <c r="M14" i="6"/>
  <c r="M15" i="6"/>
  <c r="K12" i="6"/>
  <c r="K13" i="6"/>
  <c r="K14" i="6"/>
  <c r="K15" i="6"/>
  <c r="I12" i="6"/>
  <c r="I13" i="6"/>
  <c r="I14" i="6"/>
  <c r="I15" i="6"/>
  <c r="G12" i="6"/>
  <c r="G13" i="6"/>
  <c r="G14" i="6"/>
  <c r="G15" i="6"/>
  <c r="E9" i="6"/>
  <c r="J36" i="7"/>
  <c r="J37" i="7"/>
  <c r="J38" i="7"/>
  <c r="J39" i="7"/>
  <c r="G31" i="6"/>
  <c r="I31" i="6"/>
  <c r="K31" i="6"/>
  <c r="G32" i="6"/>
  <c r="I32" i="6"/>
  <c r="K32" i="6"/>
  <c r="G33" i="6"/>
  <c r="I33" i="6"/>
  <c r="K33" i="6"/>
  <c r="G34" i="6"/>
  <c r="I34" i="6"/>
  <c r="K34" i="6"/>
  <c r="G35" i="6"/>
  <c r="I35" i="6"/>
  <c r="K35" i="6"/>
  <c r="G36" i="6"/>
  <c r="I36" i="6"/>
  <c r="K36" i="6"/>
  <c r="K11" i="6"/>
  <c r="M45" i="6"/>
  <c r="I50" i="6"/>
  <c r="M50" i="6"/>
  <c r="M51" i="6"/>
  <c r="K49" i="6"/>
  <c r="K50" i="6"/>
  <c r="K51" i="6"/>
  <c r="I49" i="6"/>
  <c r="I51" i="6"/>
  <c r="G51" i="6"/>
  <c r="M49" i="6"/>
  <c r="M48" i="6"/>
  <c r="K19" i="6"/>
  <c r="E17" i="6"/>
  <c r="G26" i="4"/>
  <c r="A2" i="4"/>
  <c r="I18" i="6"/>
  <c r="K30" i="4"/>
  <c r="J30" i="4"/>
  <c r="I30" i="4"/>
  <c r="K28" i="4"/>
  <c r="J28" i="4"/>
  <c r="I28" i="4"/>
  <c r="H30" i="4"/>
  <c r="G30" i="4"/>
  <c r="H28" i="4"/>
  <c r="G28" i="4"/>
  <c r="E30" i="4"/>
  <c r="E29" i="4"/>
  <c r="E28" i="4"/>
  <c r="E27" i="4"/>
  <c r="E26" i="4"/>
  <c r="E25" i="4"/>
  <c r="H11" i="4"/>
  <c r="I11" i="4"/>
  <c r="J11" i="4"/>
  <c r="K11" i="4"/>
  <c r="H12" i="4"/>
  <c r="I12" i="4"/>
  <c r="J12" i="4"/>
  <c r="K12" i="4"/>
  <c r="H13" i="4"/>
  <c r="I13" i="4"/>
  <c r="J13" i="4"/>
  <c r="K13" i="4"/>
  <c r="G12" i="4"/>
  <c r="G13" i="4"/>
  <c r="G11" i="4"/>
  <c r="H14" i="4"/>
  <c r="I14" i="4"/>
  <c r="J14" i="4"/>
  <c r="K14" i="4"/>
  <c r="H15" i="4"/>
  <c r="I15" i="4"/>
  <c r="J15" i="4"/>
  <c r="K15" i="4"/>
  <c r="H16" i="4"/>
  <c r="I16" i="4"/>
  <c r="J16" i="4"/>
  <c r="K16" i="4"/>
  <c r="H17" i="4"/>
  <c r="I17" i="4"/>
  <c r="J17" i="4"/>
  <c r="K17" i="4"/>
  <c r="H18" i="4"/>
  <c r="I18" i="4"/>
  <c r="J18" i="4"/>
  <c r="K18" i="4"/>
  <c r="H19" i="4"/>
  <c r="I19" i="4"/>
  <c r="J19" i="4"/>
  <c r="K19" i="4"/>
  <c r="H20" i="4"/>
  <c r="I20" i="4"/>
  <c r="J20" i="4"/>
  <c r="K20" i="4"/>
  <c r="H21" i="4"/>
  <c r="I21" i="4"/>
  <c r="J21" i="4"/>
  <c r="K21" i="4"/>
  <c r="H22" i="4"/>
  <c r="I22" i="4"/>
  <c r="J22" i="4"/>
  <c r="K22" i="4"/>
  <c r="H23" i="4"/>
  <c r="I23" i="4"/>
  <c r="J23" i="4"/>
  <c r="K23" i="4"/>
  <c r="G15" i="4"/>
  <c r="G16" i="4"/>
  <c r="G17" i="4"/>
  <c r="G18" i="4"/>
  <c r="G19" i="4"/>
  <c r="G20" i="4"/>
  <c r="G21" i="4"/>
  <c r="G22" i="4"/>
  <c r="G23" i="4"/>
  <c r="G14" i="4"/>
  <c r="E22" i="4"/>
  <c r="E23" i="4"/>
  <c r="E21" i="4"/>
  <c r="E15" i="4"/>
  <c r="E16" i="4"/>
  <c r="E17" i="4"/>
  <c r="E18" i="4"/>
  <c r="E19" i="4"/>
  <c r="E20" i="4"/>
  <c r="E14" i="4"/>
  <c r="F45" i="4"/>
  <c r="F44" i="4"/>
  <c r="F46" i="4"/>
  <c r="G10" i="4"/>
  <c r="H8" i="4"/>
  <c r="I8" i="4"/>
  <c r="J8" i="4"/>
  <c r="K8" i="4"/>
  <c r="G8" i="4"/>
  <c r="J30" i="7"/>
  <c r="J32" i="7"/>
  <c r="E51" i="7"/>
  <c r="J33" i="7"/>
  <c r="J34" i="7"/>
  <c r="J35" i="7"/>
  <c r="J40" i="7"/>
  <c r="J41" i="7"/>
  <c r="F42" i="7"/>
  <c r="G42" i="7"/>
  <c r="H42" i="7"/>
  <c r="I42" i="7"/>
  <c r="E26" i="7"/>
  <c r="F26" i="7"/>
  <c r="G26" i="7"/>
  <c r="H26" i="7"/>
  <c r="I26" i="7"/>
  <c r="K9" i="4"/>
  <c r="J31" i="7"/>
  <c r="J29" i="7"/>
  <c r="J28" i="7"/>
  <c r="J19" i="7"/>
  <c r="K19" i="7"/>
  <c r="J18" i="7"/>
  <c r="K18" i="7"/>
  <c r="E16" i="7"/>
  <c r="F16" i="7"/>
  <c r="F11" i="7"/>
  <c r="L5" i="5"/>
  <c r="L6" i="5"/>
  <c r="L7" i="5"/>
  <c r="L8" i="5"/>
  <c r="L9" i="5"/>
  <c r="L10" i="5"/>
  <c r="L11" i="5"/>
  <c r="L12" i="5"/>
  <c r="L13" i="5"/>
  <c r="L14" i="5"/>
  <c r="L15" i="5"/>
  <c r="L4" i="5"/>
  <c r="G50" i="6"/>
  <c r="F44" i="7"/>
  <c r="F45" i="7"/>
  <c r="G44" i="7"/>
  <c r="G45" i="7"/>
  <c r="G9" i="4"/>
  <c r="G42" i="4"/>
  <c r="H42" i="4"/>
  <c r="I42" i="4"/>
  <c r="J42" i="4"/>
  <c r="K42" i="4"/>
  <c r="L42" i="4"/>
  <c r="L49" i="4"/>
  <c r="L50" i="4"/>
  <c r="L51" i="4"/>
  <c r="L43" i="4"/>
  <c r="L45" i="4"/>
  <c r="I9" i="4"/>
  <c r="H9" i="4"/>
  <c r="K28" i="7"/>
  <c r="J9" i="4"/>
  <c r="H24" i="4"/>
  <c r="K24" i="4"/>
  <c r="J24" i="4"/>
  <c r="I24" i="4"/>
  <c r="G24" i="4"/>
  <c r="E17" i="7"/>
  <c r="E27" i="7"/>
  <c r="E42" i="7"/>
  <c r="E44" i="7"/>
  <c r="E45" i="7"/>
  <c r="J22" i="7"/>
  <c r="I44" i="7"/>
  <c r="I45" i="7"/>
  <c r="H44" i="7"/>
  <c r="H45" i="7"/>
  <c r="F8" i="6"/>
  <c r="G16" i="7"/>
  <c r="E8" i="6"/>
  <c r="K59" i="6"/>
  <c r="I59" i="6"/>
  <c r="I56" i="6"/>
  <c r="I55" i="6"/>
  <c r="K56" i="6"/>
  <c r="K55" i="6"/>
  <c r="K48" i="6"/>
  <c r="K46" i="6"/>
  <c r="K45" i="6"/>
  <c r="I48" i="6"/>
  <c r="I46" i="6"/>
  <c r="I45" i="6"/>
  <c r="K42" i="6"/>
  <c r="K41" i="6"/>
  <c r="K40" i="6"/>
  <c r="K39" i="6"/>
  <c r="K38" i="6"/>
  <c r="K37" i="6"/>
  <c r="K30" i="6"/>
  <c r="K29" i="6"/>
  <c r="K28" i="6"/>
  <c r="K27" i="6"/>
  <c r="K26" i="6"/>
  <c r="K25" i="6"/>
  <c r="K24" i="6"/>
  <c r="I42" i="6"/>
  <c r="I41" i="6"/>
  <c r="I40" i="6"/>
  <c r="I39" i="6"/>
  <c r="I38" i="6"/>
  <c r="I37" i="6"/>
  <c r="I30" i="6"/>
  <c r="I29" i="6"/>
  <c r="I28" i="6"/>
  <c r="I27" i="6"/>
  <c r="I26" i="6"/>
  <c r="I25" i="6"/>
  <c r="I24" i="6"/>
  <c r="I19" i="6"/>
  <c r="G59" i="6"/>
  <c r="G56" i="6"/>
  <c r="G55" i="6"/>
  <c r="G49" i="6"/>
  <c r="G48" i="6"/>
  <c r="G46" i="6"/>
  <c r="G45" i="6"/>
  <c r="G42" i="6"/>
  <c r="G41" i="6"/>
  <c r="G40" i="6"/>
  <c r="G39" i="6"/>
  <c r="G38" i="6"/>
  <c r="G37" i="6"/>
  <c r="G30" i="6"/>
  <c r="G29" i="6"/>
  <c r="G28" i="6"/>
  <c r="G27" i="6"/>
  <c r="G26" i="6"/>
  <c r="G25" i="6"/>
  <c r="G24" i="6"/>
  <c r="G19" i="6"/>
  <c r="M42" i="6"/>
  <c r="M41" i="6"/>
  <c r="M40" i="6"/>
  <c r="M39" i="6"/>
  <c r="M38" i="6"/>
  <c r="M37" i="6"/>
  <c r="M30" i="6"/>
  <c r="M29" i="6"/>
  <c r="M28" i="6"/>
  <c r="M27" i="6"/>
  <c r="M26" i="6"/>
  <c r="M25" i="6"/>
  <c r="M24" i="6"/>
  <c r="M19" i="6"/>
  <c r="M20" i="6"/>
  <c r="M11" i="6"/>
  <c r="I11" i="6"/>
  <c r="G11" i="6"/>
  <c r="E23" i="6"/>
  <c r="F47" i="6"/>
  <c r="H29" i="4"/>
  <c r="H47" i="6"/>
  <c r="I29" i="4"/>
  <c r="J47" i="6"/>
  <c r="J29" i="4"/>
  <c r="L47" i="6"/>
  <c r="K29" i="4"/>
  <c r="E47" i="6"/>
  <c r="G29" i="4"/>
  <c r="F23" i="6"/>
  <c r="H27" i="4"/>
  <c r="H23" i="6"/>
  <c r="I27" i="4"/>
  <c r="J23" i="6"/>
  <c r="J27" i="4"/>
  <c r="L23" i="6"/>
  <c r="K27" i="4"/>
  <c r="F17" i="6"/>
  <c r="H17" i="6"/>
  <c r="J17" i="6"/>
  <c r="L17" i="6"/>
  <c r="K26" i="4"/>
  <c r="F9" i="6"/>
  <c r="H9" i="6"/>
  <c r="J9" i="6"/>
  <c r="K9" i="6"/>
  <c r="L9" i="6"/>
  <c r="I9" i="6"/>
  <c r="K25" i="4"/>
  <c r="K31" i="4"/>
  <c r="M9" i="6"/>
  <c r="K47" i="6"/>
  <c r="I47" i="6"/>
  <c r="G47" i="6"/>
  <c r="M23" i="6"/>
  <c r="K23" i="6"/>
  <c r="I23" i="6"/>
  <c r="G23" i="6"/>
  <c r="G27" i="4"/>
  <c r="J26" i="4"/>
  <c r="M17" i="6"/>
  <c r="I26" i="4"/>
  <c r="K17" i="6"/>
  <c r="I17" i="6"/>
  <c r="H26" i="4"/>
  <c r="G17" i="6"/>
  <c r="J25" i="4"/>
  <c r="I25" i="4"/>
  <c r="H25" i="4"/>
  <c r="E22" i="6"/>
  <c r="E44" i="6"/>
  <c r="E53" i="6"/>
  <c r="G25" i="4"/>
  <c r="J49" i="4"/>
  <c r="J50" i="4"/>
  <c r="J51" i="4"/>
  <c r="J43" i="4"/>
  <c r="J45" i="4"/>
  <c r="J32" i="4"/>
  <c r="H49" i="4"/>
  <c r="H50" i="4"/>
  <c r="H51" i="4"/>
  <c r="H43" i="4"/>
  <c r="H45" i="4"/>
  <c r="H32" i="4"/>
  <c r="L44" i="4"/>
  <c r="L46" i="4"/>
  <c r="G49" i="4"/>
  <c r="G50" i="4"/>
  <c r="G51" i="4"/>
  <c r="G43" i="4"/>
  <c r="G45" i="4"/>
  <c r="G32" i="4"/>
  <c r="K49" i="4"/>
  <c r="K50" i="4"/>
  <c r="K51" i="4"/>
  <c r="K43" i="4"/>
  <c r="K45" i="4"/>
  <c r="K32" i="4"/>
  <c r="I49" i="4"/>
  <c r="I50" i="4"/>
  <c r="I51" i="4"/>
  <c r="I43" i="4"/>
  <c r="I44" i="4"/>
  <c r="J42" i="7"/>
  <c r="J44" i="7"/>
  <c r="J45" i="7"/>
  <c r="H16" i="7"/>
  <c r="H8" i="6"/>
  <c r="M59" i="6"/>
  <c r="M56" i="6"/>
  <c r="G9" i="6"/>
  <c r="J22" i="6"/>
  <c r="L22" i="6"/>
  <c r="L44" i="6"/>
  <c r="L53" i="6"/>
  <c r="F22" i="6"/>
  <c r="H22" i="6"/>
  <c r="I33" i="4"/>
  <c r="H54" i="6"/>
  <c r="G31" i="4"/>
  <c r="I31" i="4"/>
  <c r="J31" i="4"/>
  <c r="H31" i="4"/>
  <c r="G22" i="6"/>
  <c r="K44" i="4"/>
  <c r="J44" i="4"/>
  <c r="G44" i="4"/>
  <c r="I45" i="4"/>
  <c r="H44" i="4"/>
  <c r="I16" i="7"/>
  <c r="L8" i="6"/>
  <c r="J8" i="6"/>
  <c r="J44" i="6"/>
  <c r="J53" i="6"/>
  <c r="M22" i="6"/>
  <c r="H44" i="6"/>
  <c r="H53" i="6"/>
  <c r="K22" i="6"/>
  <c r="F44" i="6"/>
  <c r="F53" i="6"/>
  <c r="I22" i="6"/>
  <c r="H46" i="4"/>
  <c r="F54" i="6"/>
  <c r="I54" i="6"/>
  <c r="H33" i="4"/>
  <c r="I32" i="4"/>
  <c r="I34" i="4"/>
  <c r="E54" i="6"/>
  <c r="G33" i="4"/>
  <c r="G34" i="4"/>
  <c r="L54" i="6"/>
  <c r="L58" i="6"/>
  <c r="L62" i="6"/>
  <c r="K33" i="4"/>
  <c r="K34" i="4"/>
  <c r="J33" i="4"/>
  <c r="J34" i="4"/>
  <c r="J54" i="6"/>
  <c r="K46" i="4"/>
  <c r="J46" i="4"/>
  <c r="G46" i="4"/>
  <c r="H34" i="4"/>
  <c r="I46" i="4"/>
  <c r="M44" i="6"/>
  <c r="K44" i="6"/>
  <c r="G53" i="6"/>
  <c r="I44" i="6"/>
  <c r="G44" i="6"/>
  <c r="G36" i="4"/>
  <c r="H10" i="4"/>
  <c r="H36" i="4"/>
  <c r="I10" i="4"/>
  <c r="I36" i="4"/>
  <c r="J10" i="4"/>
  <c r="J36" i="4"/>
  <c r="K10" i="4"/>
  <c r="K36" i="4"/>
  <c r="K54" i="6"/>
  <c r="J58" i="6"/>
  <c r="M54" i="6"/>
  <c r="G54" i="6"/>
  <c r="E58" i="6"/>
  <c r="E62" i="6"/>
  <c r="M53" i="6"/>
  <c r="H58" i="6"/>
  <c r="K53" i="6"/>
  <c r="F58" i="6"/>
  <c r="I53" i="6"/>
  <c r="G58" i="6"/>
  <c r="J62" i="6"/>
  <c r="M62" i="6"/>
  <c r="M58" i="6"/>
  <c r="H62" i="6"/>
  <c r="K58" i="6"/>
  <c r="F62" i="6"/>
  <c r="I58" i="6"/>
  <c r="I62" i="6"/>
  <c r="K62" i="6"/>
  <c r="G62" i="6"/>
</calcChain>
</file>

<file path=xl/sharedStrings.xml><?xml version="1.0" encoding="utf-8"?>
<sst xmlns="http://schemas.openxmlformats.org/spreadsheetml/2006/main" count="235" uniqueCount="184">
  <si>
    <t>Achat stockés de matières premières et fournitures</t>
  </si>
  <si>
    <t>Achats stockés autres approvisionnements</t>
  </si>
  <si>
    <t>Achats d'études et de prestations de services</t>
  </si>
  <si>
    <t>Achats de marchandises</t>
  </si>
  <si>
    <t>Eau,Electricité</t>
  </si>
  <si>
    <t>Carburant</t>
  </si>
  <si>
    <t>petits équipements, produits d'entretien</t>
  </si>
  <si>
    <t>Fournitures administratives</t>
  </si>
  <si>
    <t>Sous-traitance générale</t>
  </si>
  <si>
    <t>Location en crédit bail</t>
  </si>
  <si>
    <t>Locations autres</t>
  </si>
  <si>
    <t>Charges locatives et copropriété</t>
  </si>
  <si>
    <t>Entretien et réparations</t>
  </si>
  <si>
    <t>Assurances, Primes versées</t>
  </si>
  <si>
    <t>Etudes et recherches</t>
  </si>
  <si>
    <t>Personnel extérieur à l'entreprise</t>
  </si>
  <si>
    <t>Rémunérations d'intermédiaires et honoraires</t>
  </si>
  <si>
    <t>Publicité, publications, relations publiques</t>
  </si>
  <si>
    <t>Transports de biens et transports collectifs du personnel</t>
  </si>
  <si>
    <t>Déplacements, missions et réceptions</t>
  </si>
  <si>
    <t>Frais postaux</t>
  </si>
  <si>
    <t>Télécom,internet</t>
  </si>
  <si>
    <t>Frais Bancaires</t>
  </si>
  <si>
    <t>Charges Financieres</t>
  </si>
  <si>
    <t>Divers</t>
  </si>
  <si>
    <t>contribution économique territoriale (CET)</t>
  </si>
  <si>
    <t>Impôts et Taxes</t>
  </si>
  <si>
    <t>Rémunération du personnel</t>
  </si>
  <si>
    <t>Rémunération nette de la gérance</t>
  </si>
  <si>
    <t>Cotisations Allocations familiales (non salarié)</t>
  </si>
  <si>
    <t>Cotisations Obligatoires Maladie (non salarié)</t>
  </si>
  <si>
    <t>Cotisations Obligatoires Retraite (non salarié)</t>
  </si>
  <si>
    <t>Cotisations CSG déductible (non salarié)</t>
  </si>
  <si>
    <t>Cotisations facultatives gérance</t>
  </si>
  <si>
    <t>Cotisations sociales (pour le personnel)</t>
  </si>
  <si>
    <t>Pénalités, amendes fiscales et pénales</t>
  </si>
  <si>
    <t>Impôt sur les bénéfices</t>
  </si>
  <si>
    <t>--&gt;</t>
  </si>
  <si>
    <t>Compte de résultat prévisionnel</t>
  </si>
  <si>
    <t>ANNEE 1</t>
  </si>
  <si>
    <t>ANNEE 2</t>
  </si>
  <si>
    <t>ANNEE 3</t>
  </si>
  <si>
    <t>ANNEE 4</t>
  </si>
  <si>
    <t>ANNEE 5</t>
  </si>
  <si>
    <t xml:space="preserve"> Produits d'exploitation</t>
  </si>
  <si>
    <t xml:space="preserve"> Charges d'exploitation</t>
  </si>
  <si>
    <t>Charges Variables sur Services</t>
  </si>
  <si>
    <t xml:space="preserve"> Marge brute</t>
  </si>
  <si>
    <t xml:space="preserve"> Charges externes</t>
  </si>
  <si>
    <t xml:space="preserve"> Valeur ajoutée</t>
  </si>
  <si>
    <t>Impôts et taxes</t>
  </si>
  <si>
    <t>Charges de personnel</t>
  </si>
  <si>
    <t>Salaires employés</t>
  </si>
  <si>
    <t>Charges sociales employés</t>
  </si>
  <si>
    <t>Prélèvement dirigeant(s)</t>
  </si>
  <si>
    <t>Charges sociales dirigeant(s)</t>
  </si>
  <si>
    <t xml:space="preserve"> Excédent brut d'exploitation</t>
  </si>
  <si>
    <t>Charges financières</t>
  </si>
  <si>
    <t>Dotations aux amortissements</t>
  </si>
  <si>
    <t xml:space="preserve"> Résultat avant impôts</t>
  </si>
  <si>
    <t>Impôt sur les sociétés</t>
  </si>
  <si>
    <t xml:space="preserve"> Résultat net comptable (résultat de l'exercice)</t>
  </si>
  <si>
    <t>%</t>
  </si>
  <si>
    <t>ANNEXE 1</t>
  </si>
  <si>
    <t>INVESTISSEMENT A FINANCER</t>
  </si>
  <si>
    <t>Année 1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</si>
  <si>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</si>
  <si>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</si>
  <si>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</si>
  <si>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</si>
  <si>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</si>
  <si>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</si>
  <si>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</si>
  <si>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</si>
  <si>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</si>
  <si>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</si>
  <si>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</si>
  <si>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</si>
  <si>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</t>
  </si>
  <si>
    <t>nb mois restant</t>
  </si>
  <si>
    <t>Liste dépenses</t>
  </si>
  <si>
    <t>Année</t>
  </si>
  <si>
    <t>% année</t>
  </si>
  <si>
    <t>Ingénierie de projet</t>
  </si>
  <si>
    <t>Construction/acquisition</t>
  </si>
  <si>
    <t>Travaux</t>
  </si>
  <si>
    <t>TOTAL</t>
  </si>
  <si>
    <t>FMIS Construction / Acquisition</t>
  </si>
  <si>
    <t>FMIS Travaux</t>
  </si>
  <si>
    <t>FMIS Ingénierie de projet</t>
  </si>
  <si>
    <t>Région</t>
  </si>
  <si>
    <t>Département</t>
  </si>
  <si>
    <t>RESSOURCES MOBILISEES</t>
  </si>
  <si>
    <t>PLAN FINANCEMENT</t>
  </si>
  <si>
    <t>EQUILIBRE PLAN FINANCEMENT</t>
  </si>
  <si>
    <t>Emprunt</t>
  </si>
  <si>
    <t>Date début remboursement</t>
  </si>
  <si>
    <t>EMPRUNT</t>
  </si>
  <si>
    <t>Travaux et charges afférentes</t>
  </si>
  <si>
    <t xml:space="preserve">Frais d’ingénierie du projet immobilier </t>
  </si>
  <si>
    <t>Acquisition foncière et  charges afférentes </t>
  </si>
  <si>
    <t>MONTANT MAX FINANCE</t>
  </si>
  <si>
    <t>PARTICIPATION ARS</t>
  </si>
  <si>
    <t>CTRL</t>
  </si>
  <si>
    <t>CTRL AIDE</t>
  </si>
  <si>
    <t>Déséquilibre</t>
  </si>
  <si>
    <t>Montant</t>
  </si>
  <si>
    <t>Durée (années)</t>
  </si>
  <si>
    <t>Taux annuel</t>
  </si>
  <si>
    <t>TRESORERIE DE DEPART</t>
  </si>
  <si>
    <t>Trésorerie début exercice</t>
  </si>
  <si>
    <t>Trésorerie fin exercice</t>
  </si>
  <si>
    <t>Frais financier</t>
  </si>
  <si>
    <t>Remboursement capital</t>
  </si>
  <si>
    <t>ANNUITE</t>
  </si>
  <si>
    <t>Mois démarrage année 1</t>
  </si>
  <si>
    <t>Remboursement en capital des emprunts</t>
  </si>
  <si>
    <t>FLUX DE TRESORERIE</t>
  </si>
  <si>
    <t>REMBOURSEMENT EMPRUNT</t>
  </si>
  <si>
    <t>Prorata temporis taux emprunt</t>
  </si>
  <si>
    <t>Début remboursement</t>
  </si>
  <si>
    <t>Prorata temporis</t>
  </si>
  <si>
    <t xml:space="preserve">Taux </t>
  </si>
  <si>
    <t>Trésorerie liée à l'investissement</t>
  </si>
  <si>
    <t>Frais financiers</t>
  </si>
  <si>
    <t>Trésorerie liée à l'exploitation</t>
  </si>
  <si>
    <t>Flux de trésorerie liés au financement</t>
  </si>
  <si>
    <t>cellules à compléter</t>
  </si>
  <si>
    <t>légende</t>
  </si>
  <si>
    <t>LEGENDE</t>
  </si>
  <si>
    <t>RAPPEL APPEL A CANDIDATURE</t>
  </si>
  <si>
    <t>NOM MSP</t>
  </si>
  <si>
    <t>% Var</t>
  </si>
  <si>
    <t>Autre financeur à saisir</t>
  </si>
  <si>
    <t xml:space="preserve">Fonds pour la Modernisation et l’Investissement en Santé (FMIS) </t>
  </si>
  <si>
    <t>Choisir dans la liste</t>
  </si>
  <si>
    <t>Libellé libre à saisir</t>
  </si>
  <si>
    <t>Autofinancement</t>
  </si>
  <si>
    <t>Montant apport initial (€)</t>
  </si>
  <si>
    <t>Recettes</t>
  </si>
  <si>
    <t>Dividendes / distribution des bénéfices</t>
  </si>
  <si>
    <t>Entre 50 et 60 % du coût d'ingénierie, dans limite de 20 000 € maximum </t>
  </si>
  <si>
    <t>Cellules à compléter</t>
  </si>
  <si>
    <t>AVANCE</t>
  </si>
  <si>
    <t>Souhaitez-vous bénéficier de l'avance de 80 %</t>
  </si>
  <si>
    <t>Autres coûts</t>
  </si>
  <si>
    <t>Financement de l'opération</t>
  </si>
  <si>
    <t>Coûts détaillés de l'opération</t>
  </si>
  <si>
    <t>Dépenses</t>
  </si>
  <si>
    <t>Montant (HT)</t>
  </si>
  <si>
    <t>Taux TVA</t>
  </si>
  <si>
    <t>Montant (TTC)</t>
  </si>
  <si>
    <t>Dépenses éligibles</t>
  </si>
  <si>
    <t>A) Frais d'ingénierie</t>
  </si>
  <si>
    <t xml:space="preserve">B) Acquisition foncière et charges afférentes </t>
  </si>
  <si>
    <t>dont</t>
  </si>
  <si>
    <t xml:space="preserve">Bien immobilier </t>
  </si>
  <si>
    <t>Frais divers associés (notaire, assurance, intérêt d’emprunt, caution bancaire)</t>
  </si>
  <si>
    <t xml:space="preserve">Total Acquisition foncière et charges afférentes </t>
  </si>
  <si>
    <t xml:space="preserve">C) Opération immobilière </t>
  </si>
  <si>
    <t xml:space="preserve">dont </t>
  </si>
  <si>
    <t>Acquisition foncière</t>
  </si>
  <si>
    <t>Travaux y compris préalables</t>
  </si>
  <si>
    <t xml:space="preserve">Frais d’honoraires (études, ingénierie) </t>
  </si>
  <si>
    <t xml:space="preserve">Assurances </t>
  </si>
  <si>
    <t>Provisions pour aléas</t>
  </si>
  <si>
    <t xml:space="preserve">Provisions pour révisions de prix </t>
  </si>
  <si>
    <t xml:space="preserve">Autres frais divers </t>
  </si>
  <si>
    <t>Autres prestatioions complémentaires</t>
  </si>
  <si>
    <t>Total Dépenses éligibles</t>
  </si>
  <si>
    <t>Autres coûts non éligibles</t>
  </si>
  <si>
    <t>Coût mobilier</t>
  </si>
  <si>
    <t>Coût équipements SI</t>
  </si>
  <si>
    <t>Coût équipements médicaux</t>
  </si>
  <si>
    <t xml:space="preserve">Autres coûts </t>
  </si>
  <si>
    <t>Total Dépenses non éligibles</t>
  </si>
  <si>
    <t>(A) Ingénierie de projet</t>
  </si>
  <si>
    <t>(B) Construction/acquisition</t>
  </si>
  <si>
    <t>CONTRÔLE SAISIE DES COÛTS</t>
  </si>
  <si>
    <t>Total général (éligibles + non éligibles)</t>
  </si>
  <si>
    <t xml:space="preserve">(C) Travaux y compris préalables </t>
  </si>
  <si>
    <t>Total opération immobilière</t>
  </si>
  <si>
    <t>Entre 15 à 60 % du coût du projet dans la limite de 300 000 € maximum</t>
  </si>
  <si>
    <t>Entre 15 et 60 % du coût des travaux dans la limite de 200 000 €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</si>
</sst>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&quot;€&quot;"/>
    <numFmt numFmtId="165" formatCode="_-* #,##0.00\ _€_-;\-* #,##0.00\ _€_-;_-* &quot;-&quot;??\ _€_-;_-@_-"/>
    <numFmt numFmtId="166" formatCode="_-* #,##0\ &quot;€&quot;_-;\-* #,##0\ &quot;€&quot;_-;_-* &quot;-&quot;??\ &quot;€&quot;_-;_-@_-"/>
    <numFmt numFmtId="167" formatCode="#,##0.00\ &quot;€&quot;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b/>
      <sz val="18"/>
      <color theme="4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9C6500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 quotePrefix="1"/>
    <xf numFmtId="0" fontId="6" fillId="0" borderId="0" xfId="0" applyFont="1" applyBorder="1" applyAlignment="1">
      <alignment horizontal="center"/>
    </xf>
    <xf numFmtId="0" fontId="0" fillId="0" borderId="4" xfId="0" applyBorder="1"/>
    <xf numFmtId="9" fontId="6" fillId="0" borderId="0" xfId="1" applyFont="1" applyBorder="1" applyAlignment="1">
      <alignment horizontal="center"/>
    </xf>
    <xf numFmtId="164" fontId="3" fillId="3" borderId="2" xfId="0" applyNumberFormat="1" applyFont="1" applyFill="1" applyBorder="1" applyAlignment="1">
      <alignment vertical="center"/>
    </xf>
    <xf numFmtId="0" fontId="3" fillId="0" borderId="0" xfId="0" applyFont="1"/>
    <xf numFmtId="0" fontId="9" fillId="0" borderId="0" xfId="3" applyFont="1" applyAlignment="1">
      <alignment vertical="center"/>
    </xf>
    <xf numFmtId="9" fontId="0" fillId="0" borderId="0" xfId="1" applyFont="1"/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164" fontId="3" fillId="3" borderId="12" xfId="0" applyNumberFormat="1" applyFont="1" applyFill="1" applyBorder="1" applyAlignment="1">
      <alignment vertical="center"/>
    </xf>
    <xf numFmtId="9" fontId="0" fillId="0" borderId="11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9" xfId="0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8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2" xfId="0" applyBorder="1"/>
    <xf numFmtId="0" fontId="3" fillId="0" borderId="12" xfId="0" applyFont="1" applyBorder="1"/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0" fontId="0" fillId="0" borderId="12" xfId="0" applyBorder="1" applyAlignment="1"/>
    <xf numFmtId="0" fontId="3" fillId="0" borderId="0" xfId="0" applyFont="1" applyFill="1" applyBorder="1"/>
    <xf numFmtId="0" fontId="8" fillId="0" borderId="0" xfId="0" applyFont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0" fontId="3" fillId="0" borderId="0" xfId="1" applyNumberFormat="1" applyFont="1" applyBorder="1" applyAlignment="1">
      <alignment horizontal="center"/>
    </xf>
    <xf numFmtId="10" fontId="0" fillId="0" borderId="0" xfId="1" applyNumberFormat="1" applyFont="1"/>
    <xf numFmtId="164" fontId="3" fillId="4" borderId="2" xfId="0" applyNumberFormat="1" applyFont="1" applyFill="1" applyBorder="1" applyAlignment="1">
      <alignment horizontal="center" vertical="center"/>
    </xf>
    <xf numFmtId="164" fontId="3" fillId="4" borderId="12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" xfId="0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/>
    <xf numFmtId="0" fontId="11" fillId="0" borderId="0" xfId="0" applyFont="1"/>
    <xf numFmtId="0" fontId="13" fillId="0" borderId="0" xfId="0" applyFont="1"/>
    <xf numFmtId="9" fontId="8" fillId="0" borderId="0" xfId="1" applyFont="1"/>
    <xf numFmtId="0" fontId="6" fillId="0" borderId="2" xfId="0" applyFont="1" applyBorder="1" applyAlignment="1">
      <alignment horizontal="center" vertical="center"/>
    </xf>
    <xf numFmtId="0" fontId="2" fillId="2" borderId="3" xfId="2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0" fillId="0" borderId="4" xfId="0" applyFont="1" applyBorder="1"/>
    <xf numFmtId="0" fontId="2" fillId="2" borderId="1" xfId="2" applyBorder="1" applyAlignment="1">
      <alignment vertical="center"/>
    </xf>
    <xf numFmtId="0" fontId="2" fillId="2" borderId="3" xfId="2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ont="1" applyFill="1" applyBorder="1"/>
    <xf numFmtId="0" fontId="14" fillId="0" borderId="0" xfId="0" applyFont="1"/>
    <xf numFmtId="0" fontId="17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5" fillId="0" borderId="0" xfId="0" applyFont="1"/>
    <xf numFmtId="0" fontId="22" fillId="0" borderId="0" xfId="0" applyFont="1"/>
    <xf numFmtId="0" fontId="22" fillId="0" borderId="4" xfId="0" applyFont="1" applyBorder="1"/>
    <xf numFmtId="164" fontId="22" fillId="0" borderId="4" xfId="0" applyNumberFormat="1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1" xfId="0" applyFill="1" applyBorder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4" borderId="28" xfId="0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20" fillId="2" borderId="17" xfId="2" applyNumberFormat="1" applyFont="1" applyBorder="1" applyAlignment="1" applyProtection="1">
      <alignment horizontal="center" vertical="center" wrapText="1"/>
      <protection locked="0"/>
    </xf>
    <xf numFmtId="168" fontId="20" fillId="2" borderId="17" xfId="2" applyNumberFormat="1" applyFont="1" applyBorder="1" applyAlignment="1" applyProtection="1">
      <alignment horizontal="center" vertical="center" wrapText="1"/>
      <protection locked="0"/>
    </xf>
    <xf numFmtId="164" fontId="20" fillId="2" borderId="18" xfId="2" applyNumberFormat="1" applyFont="1" applyBorder="1" applyAlignment="1" applyProtection="1">
      <alignment horizontal="center" vertical="center" wrapText="1"/>
      <protection locked="0"/>
    </xf>
    <xf numFmtId="168" fontId="20" fillId="2" borderId="18" xfId="2" applyNumberFormat="1" applyFont="1" applyBorder="1" applyAlignment="1" applyProtection="1">
      <alignment horizontal="center" vertical="center" wrapText="1"/>
      <protection locked="0"/>
    </xf>
    <xf numFmtId="164" fontId="20" fillId="2" borderId="25" xfId="2" applyNumberFormat="1" applyFont="1" applyBorder="1" applyAlignment="1" applyProtection="1">
      <alignment horizontal="center" vertical="center" wrapText="1"/>
      <protection locked="0"/>
    </xf>
    <xf numFmtId="168" fontId="20" fillId="2" borderId="25" xfId="2" applyNumberFormat="1" applyFont="1" applyBorder="1" applyAlignment="1" applyProtection="1">
      <alignment horizontal="center" vertical="center" wrapText="1"/>
      <protection locked="0"/>
    </xf>
    <xf numFmtId="168" fontId="20" fillId="2" borderId="29" xfId="2" applyNumberFormat="1" applyFont="1" applyBorder="1" applyAlignment="1" applyProtection="1">
      <alignment horizontal="center" vertical="center" wrapText="1"/>
      <protection locked="0"/>
    </xf>
    <xf numFmtId="164" fontId="20" fillId="2" borderId="35" xfId="2" applyNumberFormat="1" applyFont="1" applyBorder="1" applyAlignment="1" applyProtection="1">
      <alignment horizontal="center" vertical="center" wrapText="1"/>
      <protection locked="0"/>
    </xf>
    <xf numFmtId="164" fontId="20" fillId="2" borderId="32" xfId="2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9" fillId="0" borderId="0" xfId="3" applyFont="1" applyAlignment="1" applyProtection="1">
      <alignment vertical="center"/>
    </xf>
    <xf numFmtId="0" fontId="15" fillId="0" borderId="0" xfId="0" applyFont="1" applyProtection="1"/>
    <xf numFmtId="0" fontId="14" fillId="0" borderId="0" xfId="0" applyFont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/>
    </xf>
    <xf numFmtId="0" fontId="2" fillId="2" borderId="3" xfId="2" applyBorder="1" applyAlignment="1" applyProtection="1">
      <alignment horizontal="center" vertical="center"/>
    </xf>
    <xf numFmtId="0" fontId="17" fillId="0" borderId="0" xfId="0" applyFont="1" applyProtection="1"/>
    <xf numFmtId="0" fontId="19" fillId="0" borderId="15" xfId="0" applyFont="1" applyBorder="1" applyAlignment="1" applyProtection="1">
      <alignment horizontal="center" vertical="center" wrapText="1"/>
    </xf>
    <xf numFmtId="0" fontId="6" fillId="5" borderId="13" xfId="0" applyFont="1" applyFill="1" applyBorder="1" applyAlignment="1" applyProtection="1">
      <alignment vertical="center" wrapText="1"/>
    </xf>
    <xf numFmtId="0" fontId="6" fillId="5" borderId="14" xfId="0" applyFont="1" applyFill="1" applyBorder="1" applyAlignment="1" applyProtection="1">
      <alignment vertical="center" wrapText="1"/>
    </xf>
    <xf numFmtId="164" fontId="6" fillId="5" borderId="18" xfId="0" applyNumberFormat="1" applyFont="1" applyFill="1" applyBorder="1" applyAlignment="1" applyProtection="1">
      <alignment horizontal="center" vertical="center" wrapText="1"/>
    </xf>
    <xf numFmtId="0" fontId="6" fillId="5" borderId="19" xfId="0" applyFont="1" applyFill="1" applyBorder="1" applyAlignment="1" applyProtection="1">
      <alignment vertical="center" wrapText="1"/>
    </xf>
    <xf numFmtId="0" fontId="6" fillId="5" borderId="20" xfId="0" applyFont="1" applyFill="1" applyBorder="1" applyAlignment="1" applyProtection="1">
      <alignment vertical="center" wrapText="1"/>
    </xf>
    <xf numFmtId="167" fontId="21" fillId="0" borderId="20" xfId="0" applyNumberFormat="1" applyFont="1" applyBorder="1" applyAlignment="1" applyProtection="1">
      <alignment horizontal="center" vertical="center" wrapText="1"/>
    </xf>
    <xf numFmtId="168" fontId="21" fillId="0" borderId="20" xfId="0" applyNumberFormat="1" applyFont="1" applyBorder="1" applyAlignment="1" applyProtection="1">
      <alignment horizontal="center" vertical="center" wrapText="1"/>
    </xf>
    <xf numFmtId="164" fontId="21" fillId="0" borderId="20" xfId="0" applyNumberFormat="1" applyFont="1" applyBorder="1" applyAlignment="1" applyProtection="1">
      <alignment horizontal="center" vertical="center" wrapText="1"/>
    </xf>
    <xf numFmtId="0" fontId="21" fillId="0" borderId="22" xfId="0" applyFont="1" applyBorder="1" applyAlignment="1" applyProtection="1">
      <alignment vertical="center" wrapText="1"/>
    </xf>
    <xf numFmtId="164" fontId="21" fillId="0" borderId="18" xfId="0" applyNumberFormat="1" applyFont="1" applyBorder="1" applyAlignment="1" applyProtection="1">
      <alignment horizontal="center" vertical="center" wrapText="1"/>
    </xf>
    <xf numFmtId="0" fontId="21" fillId="0" borderId="24" xfId="0" applyFont="1" applyBorder="1" applyAlignment="1" applyProtection="1">
      <alignment vertical="center" wrapText="1"/>
    </xf>
    <xf numFmtId="164" fontId="21" fillId="0" borderId="26" xfId="0" applyNumberFormat="1" applyFont="1" applyBorder="1" applyAlignment="1" applyProtection="1">
      <alignment horizontal="center" vertical="center" wrapText="1"/>
    </xf>
    <xf numFmtId="164" fontId="6" fillId="5" borderId="27" xfId="0" applyNumberFormat="1" applyFont="1" applyFill="1" applyBorder="1" applyAlignment="1" applyProtection="1">
      <alignment horizontal="center" vertical="center" wrapText="1"/>
    </xf>
    <xf numFmtId="164" fontId="6" fillId="5" borderId="17" xfId="0" applyNumberFormat="1" applyFont="1" applyFill="1" applyBorder="1" applyAlignment="1" applyProtection="1">
      <alignment horizontal="center" vertical="center" wrapText="1"/>
    </xf>
    <xf numFmtId="167" fontId="21" fillId="6" borderId="20" xfId="0" applyNumberFormat="1" applyFont="1" applyFill="1" applyBorder="1" applyAlignment="1" applyProtection="1">
      <alignment horizontal="center" vertical="center" wrapText="1"/>
    </xf>
    <xf numFmtId="168" fontId="21" fillId="6" borderId="20" xfId="0" applyNumberFormat="1" applyFont="1" applyFill="1" applyBorder="1" applyAlignment="1" applyProtection="1">
      <alignment horizontal="center" vertical="center" wrapText="1"/>
    </xf>
    <xf numFmtId="164" fontId="21" fillId="6" borderId="20" xfId="0" applyNumberFormat="1" applyFont="1" applyFill="1" applyBorder="1" applyAlignment="1" applyProtection="1">
      <alignment horizontal="center" vertical="center" wrapText="1"/>
    </xf>
    <xf numFmtId="164" fontId="6" fillId="7" borderId="17" xfId="0" applyNumberFormat="1" applyFont="1" applyFill="1" applyBorder="1" applyAlignment="1" applyProtection="1">
      <alignment horizontal="center" vertical="center" wrapText="1"/>
    </xf>
    <xf numFmtId="164" fontId="6" fillId="8" borderId="27" xfId="0" applyNumberFormat="1" applyFont="1" applyFill="1" applyBorder="1" applyAlignment="1" applyProtection="1">
      <alignment horizontal="center" vertical="center" wrapText="1"/>
    </xf>
    <xf numFmtId="0" fontId="2" fillId="2" borderId="0" xfId="2" applyAlignment="1" applyProtection="1">
      <alignment horizontal="center" vertical="center"/>
      <protection locked="0"/>
    </xf>
    <xf numFmtId="0" fontId="2" fillId="2" borderId="0" xfId="2" applyAlignment="1" applyProtection="1">
      <alignment horizontal="center"/>
      <protection locked="0"/>
    </xf>
    <xf numFmtId="164" fontId="2" fillId="2" borderId="4" xfId="2" applyNumberFormat="1" applyBorder="1" applyAlignment="1" applyProtection="1">
      <alignment horizontal="center"/>
      <protection locked="0"/>
    </xf>
    <xf numFmtId="164" fontId="2" fillId="2" borderId="0" xfId="2" applyNumberFormat="1" applyBorder="1" applyAlignment="1" applyProtection="1">
      <alignment horizontal="center"/>
      <protection locked="0"/>
    </xf>
    <xf numFmtId="164" fontId="2" fillId="2" borderId="5" xfId="2" applyNumberFormat="1" applyBorder="1" applyAlignment="1" applyProtection="1">
      <alignment horizontal="center"/>
      <protection locked="0"/>
    </xf>
    <xf numFmtId="164" fontId="2" fillId="2" borderId="8" xfId="2" applyNumberFormat="1" applyBorder="1" applyAlignment="1" applyProtection="1">
      <alignment horizontal="center"/>
      <protection locked="0"/>
    </xf>
    <xf numFmtId="164" fontId="2" fillId="2" borderId="11" xfId="2" applyNumberFormat="1" applyBorder="1" applyAlignment="1" applyProtection="1">
      <alignment horizontal="center"/>
      <protection locked="0"/>
    </xf>
    <xf numFmtId="164" fontId="2" fillId="2" borderId="7" xfId="2" applyNumberFormat="1" applyBorder="1" applyAlignment="1" applyProtection="1">
      <alignment horizontal="center"/>
      <protection locked="0"/>
    </xf>
    <xf numFmtId="0" fontId="2" fillId="2" borderId="4" xfId="2" applyBorder="1" applyProtection="1">
      <protection locked="0"/>
    </xf>
    <xf numFmtId="0" fontId="2" fillId="2" borderId="0" xfId="2" applyProtection="1">
      <protection locked="0"/>
    </xf>
    <xf numFmtId="10" fontId="2" fillId="2" borderId="0" xfId="1" applyNumberFormat="1" applyFont="1" applyFill="1" applyProtection="1">
      <protection locked="0"/>
    </xf>
    <xf numFmtId="166" fontId="2" fillId="2" borderId="0" xfId="2" applyNumberFormat="1" applyAlignment="1" applyProtection="1">
      <alignment horizontal="center"/>
      <protection locked="0"/>
    </xf>
    <xf numFmtId="164" fontId="2" fillId="2" borderId="4" xfId="2" applyNumberFormat="1" applyBorder="1" applyAlignment="1" applyProtection="1">
      <alignment horizontal="center" vertical="center"/>
      <protection locked="0"/>
    </xf>
    <xf numFmtId="164" fontId="2" fillId="2" borderId="0" xfId="2" applyNumberFormat="1" applyBorder="1" applyAlignment="1" applyProtection="1">
      <alignment horizontal="center" vertical="center"/>
      <protection locked="0"/>
    </xf>
    <xf numFmtId="0" fontId="2" fillId="2" borderId="4" xfId="2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9" fontId="6" fillId="0" borderId="0" xfId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Protection="1"/>
    <xf numFmtId="0" fontId="0" fillId="3" borderId="2" xfId="0" applyFill="1" applyBorder="1" applyProtection="1"/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9" fontId="6" fillId="3" borderId="1" xfId="1" applyFont="1" applyFill="1" applyBorder="1" applyAlignment="1" applyProtection="1">
      <alignment horizontal="center" vertical="center"/>
    </xf>
    <xf numFmtId="9" fontId="6" fillId="3" borderId="3" xfId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vertical="center"/>
    </xf>
    <xf numFmtId="164" fontId="3" fillId="0" borderId="9" xfId="0" applyNumberFormat="1" applyFont="1" applyFill="1" applyBorder="1" applyAlignment="1" applyProtection="1">
      <alignment horizontal="center" vertical="center"/>
    </xf>
    <xf numFmtId="164" fontId="3" fillId="0" borderId="10" xfId="0" applyNumberFormat="1" applyFont="1" applyFill="1" applyBorder="1" applyAlignment="1" applyProtection="1">
      <alignment horizontal="center" vertical="center"/>
    </xf>
    <xf numFmtId="9" fontId="3" fillId="0" borderId="10" xfId="1" applyFont="1" applyFill="1" applyBorder="1" applyAlignment="1" applyProtection="1">
      <alignment horizontal="center" vertical="center"/>
    </xf>
    <xf numFmtId="9" fontId="3" fillId="0" borderId="0" xfId="1" applyFont="1" applyFill="1" applyBorder="1" applyAlignment="1" applyProtection="1">
      <alignment horizontal="center" vertical="center"/>
    </xf>
    <xf numFmtId="9" fontId="3" fillId="0" borderId="5" xfId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9" fontId="6" fillId="0" borderId="5" xfId="1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164" fontId="3" fillId="0" borderId="4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0" fillId="0" borderId="4" xfId="0" applyBorder="1" applyProtection="1"/>
    <xf numFmtId="165" fontId="4" fillId="0" borderId="8" xfId="0" applyNumberFormat="1" applyFont="1" applyBorder="1" applyAlignment="1" applyProtection="1">
      <alignment horizontal="left" vertical="center"/>
    </xf>
    <xf numFmtId="9" fontId="6" fillId="0" borderId="7" xfId="1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/>
    </xf>
    <xf numFmtId="164" fontId="3" fillId="3" borderId="12" xfId="0" applyNumberFormat="1" applyFont="1" applyFill="1" applyBorder="1" applyAlignment="1" applyProtection="1">
      <alignment horizontal="center" vertical="center"/>
    </xf>
    <xf numFmtId="9" fontId="3" fillId="3" borderId="12" xfId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9" fontId="0" fillId="0" borderId="0" xfId="1" applyFont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0" xfId="0" applyFont="1"/>
    <xf numFmtId="0" fontId="23" fillId="0" borderId="0" xfId="0" applyFont="1"/>
    <xf numFmtId="0" fontId="23" fillId="0" borderId="4" xfId="0" applyFont="1" applyBorder="1"/>
    <xf numFmtId="0" fontId="23" fillId="0" borderId="0" xfId="0" applyFont="1" applyBorder="1" applyAlignment="1">
      <alignment horizontal="center"/>
    </xf>
    <xf numFmtId="164" fontId="23" fillId="0" borderId="4" xfId="0" applyNumberFormat="1" applyFont="1" applyBorder="1" applyAlignment="1">
      <alignment horizontal="center"/>
    </xf>
    <xf numFmtId="164" fontId="23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33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30" xfId="0" applyFont="1" applyBorder="1" applyAlignment="1" applyProtection="1">
      <alignment horizontal="left" vertical="center" wrapText="1"/>
    </xf>
    <xf numFmtId="0" fontId="6" fillId="0" borderId="34" xfId="0" applyFont="1" applyBorder="1" applyAlignment="1" applyProtection="1">
      <alignment horizontal="left" vertical="center" wrapText="1"/>
    </xf>
    <xf numFmtId="0" fontId="6" fillId="7" borderId="13" xfId="0" applyFont="1" applyFill="1" applyBorder="1" applyAlignment="1" applyProtection="1">
      <alignment vertical="center" wrapText="1"/>
    </xf>
    <xf numFmtId="0" fontId="6" fillId="7" borderId="14" xfId="0" applyFont="1" applyFill="1" applyBorder="1" applyAlignment="1" applyProtection="1">
      <alignment vertical="center" wrapText="1"/>
    </xf>
    <xf numFmtId="0" fontId="6" fillId="8" borderId="13" xfId="0" applyFont="1" applyFill="1" applyBorder="1" applyAlignment="1" applyProtection="1">
      <alignment vertical="center" wrapText="1"/>
    </xf>
    <xf numFmtId="0" fontId="6" fillId="8" borderId="14" xfId="0" applyFont="1" applyFill="1" applyBorder="1" applyAlignment="1" applyProtection="1">
      <alignment vertical="center" wrapText="1"/>
    </xf>
    <xf numFmtId="0" fontId="16" fillId="2" borderId="0" xfId="2" applyFont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center" vertical="center" wrapText="1"/>
    </xf>
    <xf numFmtId="0" fontId="21" fillId="0" borderId="30" xfId="0" applyFont="1" applyBorder="1" applyAlignment="1" applyProtection="1">
      <alignment horizontal="center" vertical="center" wrapText="1"/>
    </xf>
    <xf numFmtId="0" fontId="6" fillId="5" borderId="13" xfId="0" applyFont="1" applyFill="1" applyBorder="1" applyAlignment="1" applyProtection="1">
      <alignment vertical="center" wrapText="1"/>
    </xf>
    <xf numFmtId="0" fontId="6" fillId="5" borderId="14" xfId="0" applyFont="1" applyFill="1" applyBorder="1" applyAlignment="1" applyProtection="1">
      <alignment vertical="center" wrapText="1"/>
    </xf>
    <xf numFmtId="0" fontId="19" fillId="4" borderId="13" xfId="0" applyFont="1" applyFill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</xf>
    <xf numFmtId="0" fontId="6" fillId="0" borderId="31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19" fillId="0" borderId="13" xfId="0" applyFont="1" applyBorder="1" applyAlignment="1" applyProtection="1">
      <alignment horizontal="center" vertical="center" wrapText="1"/>
    </xf>
    <xf numFmtId="0" fontId="19" fillId="0" borderId="14" xfId="0" applyFont="1" applyBorder="1" applyAlignment="1" applyProtection="1">
      <alignment horizontal="center" vertical="center" wrapText="1"/>
    </xf>
    <xf numFmtId="0" fontId="21" fillId="0" borderId="21" xfId="0" applyFont="1" applyBorder="1" applyAlignment="1" applyProtection="1">
      <alignment horizontal="center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0" fontId="6" fillId="5" borderId="13" xfId="0" applyFont="1" applyFill="1" applyBorder="1" applyAlignment="1" applyProtection="1">
      <alignment horizontal="center" vertical="center" wrapText="1"/>
    </xf>
    <xf numFmtId="0" fontId="6" fillId="5" borderId="14" xfId="0" applyFont="1" applyFill="1" applyBorder="1" applyAlignment="1" applyProtection="1">
      <alignment horizontal="center" vertical="center" wrapText="1"/>
    </xf>
    <xf numFmtId="0" fontId="15" fillId="0" borderId="0" xfId="0" applyFont="1"/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12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2" borderId="0" xfId="2"/>
  </cellXfs>
  <cellStyles count="4">
    <cellStyle name="Neutre" xfId="2" builtinId="28"/>
    <cellStyle name="Normal" xfId="0" builtinId="0"/>
    <cellStyle name="Pourcentage" xfId="1" builtinId="5"/>
    <cellStyle name="Titre" xfId="3" builtinId="15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Trésorerie!$E$36</c:f>
              <c:strCache>
                <c:ptCount val="1"/>
                <c:pt idx="0">
                  <c:v>Trésorerie fin exercice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cat>
            <c:numRef>
              <c:f>Trésorerie!$G$9:$K$9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Trésorerie!$F$36:$K$36</c:f>
              <c:numCache>
                <c:formatCode>#\ ##0\ "€"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4-4065-8BC2-68415D94D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365224"/>
        <c:axId val="633365880"/>
      </c:areaChart>
      <c:catAx>
        <c:axId val="63336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65880"/>
        <c:crosses val="autoZero"/>
        <c:auto val="1"/>
        <c:lblAlgn val="ctr"/>
        <c:lblOffset val="100"/>
        <c:noMultiLvlLbl val="0"/>
      </c:catAx>
      <c:valAx>
        <c:axId val="63336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65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0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</xdr:row>
      <xdr:rowOff>47625</xdr:rowOff>
    </xdr:from>
    <xdr:to>
      <xdr:col>6</xdr:col>
      <xdr:colOff>561975</xdr:colOff>
      <xdr:row>33</xdr:row>
      <xdr:rowOff>76199</xdr:rowOff>
    </xdr:to>
    <xdr:sp macro="" textlink="">
      <xdr:nvSpPr>
        <xdr:cNvPr id="2" name="ZoneTexte 1"/>
        <xdr:cNvSpPr txBox="1"/>
      </xdr:nvSpPr>
      <xdr:spPr>
        <a:xfrm>
          <a:off x="66675" y="1104900"/>
          <a:ext cx="5067300" cy="5172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MODE D'EMPLOI</a:t>
          </a:r>
        </a:p>
        <a:p>
          <a:endParaRPr lang="fr-FR" sz="1100"/>
        </a:p>
        <a:p>
          <a:r>
            <a:rPr lang="fr-FR" sz="1100"/>
            <a:t>Tous</a:t>
          </a:r>
          <a:r>
            <a:rPr lang="fr-FR" sz="1100" baseline="0"/>
            <a:t> les montants doivent être HT si assujettissement TVA sinon TTC</a:t>
          </a:r>
        </a:p>
        <a:p>
          <a:endParaRPr lang="fr-FR" sz="1100" baseline="0"/>
        </a:p>
        <a:p>
          <a:r>
            <a:rPr lang="fr-FR" sz="1100" baseline="0"/>
            <a:t>Les champs "jaunes" sont à compléter dans les différents onglets.</a:t>
          </a:r>
        </a:p>
        <a:p>
          <a:endParaRPr lang="fr-FR" sz="1100" baseline="0"/>
        </a:p>
        <a:p>
          <a:r>
            <a:rPr lang="fr-FR" sz="1100" b="1" baseline="0"/>
            <a:t>Les cellules vertes ne doivent pas être modifiées.</a:t>
          </a:r>
        </a:p>
        <a:p>
          <a:endParaRPr lang="fr-FR" sz="1100" baseline="0"/>
        </a:p>
        <a:p>
          <a:endParaRPr lang="fr-FR" sz="1100" baseline="0"/>
        </a:p>
        <a:p>
          <a:r>
            <a:rPr lang="fr-FR" sz="1100" b="1">
              <a:solidFill>
                <a:srgbClr val="FF0000"/>
              </a:solidFill>
            </a:rPr>
            <a:t>La présente</a:t>
          </a:r>
          <a:r>
            <a:rPr lang="fr-FR" sz="1100" b="1" baseline="0">
              <a:solidFill>
                <a:srgbClr val="FF0000"/>
              </a:solidFill>
            </a:rPr>
            <a:t> annexe doit être accompagnée d'une note précisant les principales hypothèses retenues.</a:t>
          </a:r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/>
        </a:p>
      </xdr:txBody>
    </xdr:sp>
    <xdr:clientData/>
  </xdr:twoCellAnchor>
  <xdr:twoCellAnchor editAs="oneCell">
    <xdr:from>
      <xdr:col>3</xdr:col>
      <xdr:colOff>685800</xdr:colOff>
      <xdr:row>1</xdr:row>
      <xdr:rowOff>180975</xdr:rowOff>
    </xdr:from>
    <xdr:to>
      <xdr:col>6</xdr:col>
      <xdr:colOff>450850</xdr:colOff>
      <xdr:row>5</xdr:row>
      <xdr:rowOff>33655</xdr:rowOff>
    </xdr:to>
    <xdr:pic>
      <xdr:nvPicPr>
        <xdr:cNvPr id="3" name="Imag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180975"/>
          <a:ext cx="2051050" cy="719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0</xdr:row>
      <xdr:rowOff>104775</xdr:rowOff>
    </xdr:from>
    <xdr:to>
      <xdr:col>7</xdr:col>
      <xdr:colOff>2289175</xdr:colOff>
      <xdr:row>3</xdr:row>
      <xdr:rowOff>71755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104775"/>
          <a:ext cx="2051050" cy="7194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473075</xdr:colOff>
      <xdr:row>0</xdr:row>
      <xdr:rowOff>42545</xdr:rowOff>
    </xdr:from>
    <xdr:to>
      <xdr:col>10</xdr:col>
      <xdr:colOff>0</xdr:colOff>
      <xdr:row>2</xdr:row>
      <xdr:rowOff>152400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1800" y="42545"/>
          <a:ext cx="2051050" cy="719455"/>
        </a:xfrm>
        <a:prstGeom prst="rect">
          <a:avLst/>
        </a:prstGeom>
      </xdr:spPr>
    </xdr:pic>
    <xdr:clientData/>
  </xdr:twoCellAnchor>
  <xdr:twoCellAnchor>
    <xdr:from>
      <xdr:col>10</xdr:col>
      <xdr:colOff>76200</xdr:colOff>
      <xdr:row>53</xdr:row>
      <xdr:rowOff>0</xdr:rowOff>
    </xdr:from>
    <xdr:to>
      <xdr:col>11</xdr:col>
      <xdr:colOff>0</xdr:colOff>
      <xdr:row>57</xdr:row>
      <xdr:rowOff>0</xdr:rowOff>
    </xdr:to>
    <xdr:sp macro="" textlink="">
      <xdr:nvSpPr>
        <xdr:cNvPr id="4" name="ZoneTexte 3"/>
        <xdr:cNvSpPr txBox="1"/>
      </xdr:nvSpPr>
      <xdr:spPr>
        <a:xfrm>
          <a:off x="7400925" y="10572750"/>
          <a:ext cx="3495675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Correspond au montant de la trésorerie de départ (fonds propres hors autofinancement. Report dans la ligne "trésorerie de départ"</a:t>
          </a:r>
          <a:r>
            <a:rPr lang="fr-FR" sz="1100" baseline="0"/>
            <a:t> du tableau des flux</a:t>
          </a:r>
          <a:endParaRPr lang="fr-FR" sz="1100"/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10</xdr:col>
      <xdr:colOff>76200</xdr:colOff>
      <xdr:row>56</xdr:row>
      <xdr:rowOff>0</xdr:rowOff>
    </xdr:to>
    <xdr:cxnSp macro="">
      <xdr:nvCxnSpPr>
        <xdr:cNvPr id="7" name="Connecteur droit avec flèche 6"/>
        <xdr:cNvCxnSpPr>
          <a:stCxn id="4" idx="1"/>
        </xdr:cNvCxnSpPr>
      </xdr:nvCxnSpPr>
      <xdr:spPr>
        <a:xfrm flipH="1">
          <a:off x="3514725" y="10953750"/>
          <a:ext cx="388620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10</xdr:col>
      <xdr:colOff>95250</xdr:colOff>
      <xdr:row>49</xdr:row>
      <xdr:rowOff>49696</xdr:rowOff>
    </xdr:from>
    <xdr:to>
      <xdr:col>11</xdr:col>
      <xdr:colOff>19050</xdr:colOff>
      <xdr:row>51</xdr:row>
      <xdr:rowOff>158750</xdr:rowOff>
    </xdr:to>
    <xdr:sp macro="" textlink="">
      <xdr:nvSpPr>
        <xdr:cNvPr id="6" name="ZoneTexte 5"/>
        <xdr:cNvSpPr txBox="1"/>
      </xdr:nvSpPr>
      <xdr:spPr>
        <a:xfrm>
          <a:off x="7648989" y="9947413"/>
          <a:ext cx="4230757" cy="4900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Les frais financiers se calculent automatiquement</a:t>
          </a:r>
        </a:p>
      </xdr:txBody>
    </xdr:sp>
    <xdr:clientData/>
  </xdr:twoCellAnchor>
  <xdr:twoCellAnchor>
    <xdr:from>
      <xdr:col>5</xdr:col>
      <xdr:colOff>8283</xdr:colOff>
      <xdr:row>50</xdr:row>
      <xdr:rowOff>99392</xdr:rowOff>
    </xdr:from>
    <xdr:to>
      <xdr:col>10</xdr:col>
      <xdr:colOff>62534</xdr:colOff>
      <xdr:row>50</xdr:row>
      <xdr:rowOff>111816</xdr:rowOff>
    </xdr:to>
    <xdr:cxnSp macro="">
      <xdr:nvCxnSpPr>
        <xdr:cNvPr id="8" name="Connecteur droit avec flèche 7"/>
        <xdr:cNvCxnSpPr/>
      </xdr:nvCxnSpPr>
      <xdr:spPr>
        <a:xfrm flipH="1" flipV="1">
          <a:off x="3511826" y="10187609"/>
          <a:ext cx="4104447" cy="124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441325</xdr:colOff>
      <xdr:row>0</xdr:row>
      <xdr:rowOff>90170</xdr:rowOff>
    </xdr:from>
    <xdr:to>
      <xdr:col>12</xdr:col>
      <xdr:colOff>482600</xdr:colOff>
      <xdr:row>2</xdr:row>
      <xdr:rowOff>304800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3050" y="90170"/>
          <a:ext cx="2051050" cy="7194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56</xdr:row>
      <xdr:rowOff>17462</xdr:rowOff>
    </xdr:from>
    <xdr:to>
      <xdr:col>7</xdr:col>
      <xdr:colOff>15875</xdr:colOff>
      <xdr:row>70</xdr:row>
      <xdr:rowOff>93662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457200</xdr:colOff>
      <xdr:row>0</xdr:row>
      <xdr:rowOff>152400</xdr:rowOff>
    </xdr:from>
    <xdr:to>
      <xdr:col>10</xdr:col>
      <xdr:colOff>1117600</xdr:colOff>
      <xdr:row>2</xdr:row>
      <xdr:rowOff>90805</xdr:rowOff>
    </xdr:to>
    <xdr:pic>
      <xdr:nvPicPr>
        <xdr:cNvPr id="3" name="Imag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152400"/>
          <a:ext cx="2051050" cy="71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2"/>
  <sheetViews>
    <sheetView showGridLines="0" zoomScaleNormal="100" workbookViewId="0">
      <selection activeCell="G15" sqref="G15"/>
    </sheetView>
  </sheetViews>
  <sheetFormatPr baseColWidth="10" defaultColWidth="0" defaultRowHeight="15" x14ac:dyDescent="0.25"/>
  <cols>
    <col min="1" max="7" width="11.42578125" customWidth="1"/>
    <col min="8" max="16384" width="11.42578125" hidden="1"/>
  </cols>
  <sheetData>
    <row r="1" spans="1:7" ht="21" x14ac:dyDescent="0.35">
      <c r="A1" s="193" t="s">
        <v>134</v>
      </c>
      <c r="B1" s="193"/>
      <c r="C1" s="193"/>
      <c r="D1" s="193"/>
      <c r="E1" s="193"/>
      <c r="F1" s="193"/>
      <c r="G1" s="193"/>
    </row>
    <row r="2" spans="1:7" ht="23.25" x14ac:dyDescent="0.35">
      <c r="A2" s="62" t="s">
        <v>63</v>
      </c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33"/>
  <sheetViews>
    <sheetView showGridLines="0" workbookViewId="0">
      <selection activeCell="E4" sqref="E4:G4"/>
    </sheetView>
  </sheetViews>
  <sheetFormatPr baseColWidth="10" defaultRowHeight="15" x14ac:dyDescent="0.25"/>
  <cols>
    <col min="1" max="3" width="3" style="101" customWidth="1"/>
    <col min="4" max="4" width="23.5703125" style="101" customWidth="1"/>
    <col min="5" max="5" width="21" style="101" customWidth="1"/>
    <col min="6" max="6" width="21.7109375" style="102" bestFit="1" customWidth="1"/>
    <col min="7" max="7" width="11.5703125" style="102" bestFit="1" customWidth="1"/>
    <col min="8" max="8" width="39.85546875" style="102" customWidth="1"/>
    <col min="9" max="9" width="2" style="101" customWidth="1"/>
    <col min="10" max="10" width="9.5703125" style="101" customWidth="1"/>
    <col min="11" max="12" width="11.42578125" style="101"/>
    <col min="13" max="13" width="19" style="101" bestFit="1" customWidth="1"/>
    <col min="14" max="16384" width="11.42578125" style="101"/>
  </cols>
  <sheetData>
    <row r="1" spans="1:13" ht="21" x14ac:dyDescent="0.25">
      <c r="A1" s="100" t="s">
        <v>134</v>
      </c>
      <c r="B1" s="100"/>
      <c r="C1" s="100"/>
    </row>
    <row r="2" spans="1:13" ht="23.25" x14ac:dyDescent="0.25">
      <c r="A2" s="103"/>
    </row>
    <row r="4" spans="1:13" ht="26.25" x14ac:dyDescent="0.4">
      <c r="D4" s="104" t="s">
        <v>131</v>
      </c>
      <c r="E4" s="202"/>
      <c r="F4" s="202"/>
      <c r="G4" s="202"/>
      <c r="H4" s="105" t="str">
        <f>IF(ISBLANK(Nom_projet),"&lt;-- Veuiller renseigner le nom de votre MSP","")</f>
        <v>&lt;-- Veuiller renseigner le nom de votre MSP</v>
      </c>
    </row>
    <row r="5" spans="1:13" ht="15.75" x14ac:dyDescent="0.25">
      <c r="L5" s="106" t="s">
        <v>128</v>
      </c>
      <c r="M5" s="107" t="s">
        <v>127</v>
      </c>
    </row>
    <row r="7" spans="1:13" ht="26.25" x14ac:dyDescent="0.4">
      <c r="B7" s="108" t="s">
        <v>147</v>
      </c>
    </row>
    <row r="8" spans="1:13" ht="15.75" thickBot="1" x14ac:dyDescent="0.3"/>
    <row r="9" spans="1:13" ht="16.5" thickBot="1" x14ac:dyDescent="0.3">
      <c r="D9" s="214" t="s">
        <v>148</v>
      </c>
      <c r="E9" s="215"/>
      <c r="F9" s="109" t="s">
        <v>149</v>
      </c>
      <c r="G9" s="109" t="s">
        <v>150</v>
      </c>
      <c r="H9" s="109" t="s">
        <v>151</v>
      </c>
    </row>
    <row r="10" spans="1:13" ht="16.5" thickBot="1" x14ac:dyDescent="0.3">
      <c r="D10" s="207" t="s">
        <v>152</v>
      </c>
      <c r="E10" s="208"/>
      <c r="F10" s="208"/>
      <c r="G10" s="208"/>
      <c r="H10" s="209"/>
    </row>
    <row r="11" spans="1:13" ht="16.5" thickBot="1" x14ac:dyDescent="0.3">
      <c r="D11" s="110" t="s">
        <v>153</v>
      </c>
      <c r="E11" s="111"/>
      <c r="F11" s="91"/>
      <c r="G11" s="92"/>
      <c r="H11" s="112">
        <f>F11+(F11*G11)</f>
        <v>0</v>
      </c>
    </row>
    <row r="12" spans="1:13" ht="31.5" x14ac:dyDescent="0.25">
      <c r="D12" s="113" t="s">
        <v>154</v>
      </c>
      <c r="E12" s="114"/>
      <c r="F12" s="115"/>
      <c r="G12" s="116"/>
      <c r="H12" s="117"/>
    </row>
    <row r="13" spans="1:13" ht="15.75" x14ac:dyDescent="0.25">
      <c r="D13" s="216" t="s">
        <v>155</v>
      </c>
      <c r="E13" s="118" t="s">
        <v>156</v>
      </c>
      <c r="F13" s="93"/>
      <c r="G13" s="94"/>
      <c r="H13" s="119">
        <f>F13+(F13*G13)</f>
        <v>0</v>
      </c>
    </row>
    <row r="14" spans="1:13" ht="63.75" thickBot="1" x14ac:dyDescent="0.3">
      <c r="D14" s="217"/>
      <c r="E14" s="120" t="s">
        <v>157</v>
      </c>
      <c r="F14" s="95"/>
      <c r="G14" s="96"/>
      <c r="H14" s="121">
        <f>F14+(F14*G14)</f>
        <v>0</v>
      </c>
    </row>
    <row r="15" spans="1:13" ht="16.5" thickBot="1" x14ac:dyDescent="0.3">
      <c r="D15" s="218" t="s">
        <v>158</v>
      </c>
      <c r="E15" s="219"/>
      <c r="F15" s="122">
        <f>SUM(F13:F14)</f>
        <v>0</v>
      </c>
      <c r="G15" s="122"/>
      <c r="H15" s="123">
        <f>SUM(H13:H14)</f>
        <v>0</v>
      </c>
    </row>
    <row r="16" spans="1:13" ht="31.5" x14ac:dyDescent="0.25">
      <c r="D16" s="113" t="s">
        <v>159</v>
      </c>
      <c r="E16" s="114"/>
      <c r="F16" s="124"/>
      <c r="G16" s="125"/>
      <c r="H16" s="126"/>
    </row>
    <row r="17" spans="4:8" ht="15.75" x14ac:dyDescent="0.25">
      <c r="D17" s="203" t="s">
        <v>160</v>
      </c>
      <c r="E17" s="118" t="s">
        <v>161</v>
      </c>
      <c r="F17" s="93"/>
      <c r="G17" s="97"/>
      <c r="H17" s="119">
        <f t="shared" ref="H17:H24" si="0">F17+(F17*G17)</f>
        <v>0</v>
      </c>
    </row>
    <row r="18" spans="4:8" ht="31.5" x14ac:dyDescent="0.25">
      <c r="D18" s="203"/>
      <c r="E18" s="118" t="s">
        <v>162</v>
      </c>
      <c r="F18" s="93"/>
      <c r="G18" s="97"/>
      <c r="H18" s="119">
        <f t="shared" si="0"/>
        <v>0</v>
      </c>
    </row>
    <row r="19" spans="4:8" ht="31.5" x14ac:dyDescent="0.25">
      <c r="D19" s="203"/>
      <c r="E19" s="118" t="s">
        <v>163</v>
      </c>
      <c r="F19" s="93"/>
      <c r="G19" s="97"/>
      <c r="H19" s="119">
        <f t="shared" si="0"/>
        <v>0</v>
      </c>
    </row>
    <row r="20" spans="4:8" ht="15.75" x14ac:dyDescent="0.25">
      <c r="D20" s="203"/>
      <c r="E20" s="118" t="s">
        <v>164</v>
      </c>
      <c r="F20" s="93"/>
      <c r="G20" s="97"/>
      <c r="H20" s="119">
        <f t="shared" si="0"/>
        <v>0</v>
      </c>
    </row>
    <row r="21" spans="4:8" ht="15.75" x14ac:dyDescent="0.25">
      <c r="D21" s="203"/>
      <c r="E21" s="118" t="s">
        <v>165</v>
      </c>
      <c r="F21" s="93"/>
      <c r="G21" s="97"/>
      <c r="H21" s="119">
        <f t="shared" si="0"/>
        <v>0</v>
      </c>
    </row>
    <row r="22" spans="4:8" ht="31.5" x14ac:dyDescent="0.25">
      <c r="D22" s="203"/>
      <c r="E22" s="118" t="s">
        <v>166</v>
      </c>
      <c r="F22" s="93"/>
      <c r="G22" s="97"/>
      <c r="H22" s="119">
        <f t="shared" si="0"/>
        <v>0</v>
      </c>
    </row>
    <row r="23" spans="4:8" ht="15.75" x14ac:dyDescent="0.25">
      <c r="D23" s="203"/>
      <c r="E23" s="118" t="s">
        <v>167</v>
      </c>
      <c r="F23" s="93"/>
      <c r="G23" s="97"/>
      <c r="H23" s="119">
        <f t="shared" si="0"/>
        <v>0</v>
      </c>
    </row>
    <row r="24" spans="4:8" ht="32.25" thickBot="1" x14ac:dyDescent="0.3">
      <c r="D24" s="204"/>
      <c r="E24" s="118" t="s">
        <v>168</v>
      </c>
      <c r="F24" s="93"/>
      <c r="G24" s="96"/>
      <c r="H24" s="121">
        <f t="shared" si="0"/>
        <v>0</v>
      </c>
    </row>
    <row r="25" spans="4:8" ht="16.5" thickBot="1" x14ac:dyDescent="0.3">
      <c r="D25" s="205" t="s">
        <v>181</v>
      </c>
      <c r="E25" s="206"/>
      <c r="F25" s="123">
        <f>SUM(F17:F24)</f>
        <v>0</v>
      </c>
      <c r="G25" s="122"/>
      <c r="H25" s="123">
        <f>SUM(H17:H24)</f>
        <v>0</v>
      </c>
    </row>
    <row r="26" spans="4:8" ht="16.5" thickBot="1" x14ac:dyDescent="0.3">
      <c r="D26" s="198" t="s">
        <v>169</v>
      </c>
      <c r="E26" s="199"/>
      <c r="F26" s="127">
        <f>F11+F15+F25</f>
        <v>0</v>
      </c>
      <c r="G26" s="127"/>
      <c r="H26" s="127">
        <f>H11+H15+H25</f>
        <v>0</v>
      </c>
    </row>
    <row r="27" spans="4:8" ht="16.5" thickBot="1" x14ac:dyDescent="0.3">
      <c r="D27" s="207" t="s">
        <v>170</v>
      </c>
      <c r="E27" s="208"/>
      <c r="F27" s="208"/>
      <c r="G27" s="208"/>
      <c r="H27" s="209"/>
    </row>
    <row r="28" spans="4:8" ht="15.75" x14ac:dyDescent="0.25">
      <c r="D28" s="210" t="s">
        <v>171</v>
      </c>
      <c r="E28" s="211"/>
      <c r="F28" s="98"/>
      <c r="G28" s="97"/>
      <c r="H28" s="119">
        <f t="shared" ref="H28:H31" si="1">F28+(F28*G28)</f>
        <v>0</v>
      </c>
    </row>
    <row r="29" spans="4:8" ht="15.75" x14ac:dyDescent="0.25">
      <c r="D29" s="212" t="s">
        <v>172</v>
      </c>
      <c r="E29" s="213"/>
      <c r="F29" s="99"/>
      <c r="G29" s="97"/>
      <c r="H29" s="119">
        <f t="shared" si="1"/>
        <v>0</v>
      </c>
    </row>
    <row r="30" spans="4:8" ht="15.75" x14ac:dyDescent="0.25">
      <c r="D30" s="194" t="s">
        <v>173</v>
      </c>
      <c r="E30" s="195"/>
      <c r="F30" s="99"/>
      <c r="G30" s="97"/>
      <c r="H30" s="119">
        <f t="shared" si="1"/>
        <v>0</v>
      </c>
    </row>
    <row r="31" spans="4:8" ht="16.5" thickBot="1" x14ac:dyDescent="0.3">
      <c r="D31" s="196" t="s">
        <v>174</v>
      </c>
      <c r="E31" s="197"/>
      <c r="F31" s="99"/>
      <c r="G31" s="96"/>
      <c r="H31" s="119">
        <f t="shared" si="1"/>
        <v>0</v>
      </c>
    </row>
    <row r="32" spans="4:8" ht="16.5" thickBot="1" x14ac:dyDescent="0.3">
      <c r="D32" s="198" t="s">
        <v>175</v>
      </c>
      <c r="E32" s="199"/>
      <c r="F32" s="127">
        <f>SUM(F28:F31)</f>
        <v>0</v>
      </c>
      <c r="G32" s="127"/>
      <c r="H32" s="127">
        <f>SUM(H28:H31)</f>
        <v>0</v>
      </c>
    </row>
    <row r="33" spans="4:8" ht="16.5" thickBot="1" x14ac:dyDescent="0.3">
      <c r="D33" s="200" t="s">
        <v>179</v>
      </c>
      <c r="E33" s="201"/>
      <c r="F33" s="128">
        <f>F26+F32</f>
        <v>0</v>
      </c>
      <c r="G33" s="128"/>
      <c r="H33" s="128">
        <f>H26+H32</f>
        <v>0</v>
      </c>
    </row>
  </sheetData>
  <sheetProtection algorithmName="SHA-512" hashValue="Shw+r0K2NS0Dq94HVVm5exZVCJsIhjcGIXWnxSnmooGE8iSoXRKMXHkb6dWc1boj7+P3OO/lBg2c1MGTA2AfMg==" saltValue="Q61BPXRcwYDS+r8nO3JM6g==" spinCount="100000" sheet="1" objects="1" scenarios="1" selectLockedCells="1"/>
  <mergeCells count="15">
    <mergeCell ref="D30:E30"/>
    <mergeCell ref="D31:E31"/>
    <mergeCell ref="D32:E32"/>
    <mergeCell ref="D33:E33"/>
    <mergeCell ref="E4:G4"/>
    <mergeCell ref="D17:D24"/>
    <mergeCell ref="D25:E25"/>
    <mergeCell ref="D26:E26"/>
    <mergeCell ref="D27:H27"/>
    <mergeCell ref="D28:E28"/>
    <mergeCell ref="D29:E29"/>
    <mergeCell ref="D9:E9"/>
    <mergeCell ref="D10:H10"/>
    <mergeCell ref="D13:D14"/>
    <mergeCell ref="D15:E15"/>
  </mergeCells>
  <pageMargins left="0.25" right="0.25" top="0.75" bottom="0.75" header="0.3" footer="0.3"/>
  <pageSetup paperSize="9" scale="7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57"/>
  <sheetViews>
    <sheetView showGridLines="0" tabSelected="1" zoomScaleNormal="100" zoomScaleSheetLayoutView="115" workbookViewId="0">
      <selection activeCell="D6" sqref="D6"/>
    </sheetView>
  </sheetViews>
  <sheetFormatPr baseColWidth="10" defaultRowHeight="15" x14ac:dyDescent="0.25"/>
  <cols>
    <col min="1" max="3" width="3" customWidth="1"/>
    <col min="4" max="4" width="31.85546875" customWidth="1"/>
    <col min="5" max="5" width="11.85546875" bestFit="1" customWidth="1"/>
    <col min="10" max="10" width="15" customWidth="1"/>
    <col min="11" max="11" width="64.5703125" bestFit="1" customWidth="1"/>
    <col min="12" max="12" width="7" customWidth="1"/>
    <col min="13" max="13" width="18.140625" customWidth="1"/>
    <col min="15" max="15" width="38.140625" customWidth="1"/>
    <col min="16" max="16" width="65.42578125" bestFit="1" customWidth="1"/>
  </cols>
  <sheetData>
    <row r="1" spans="1:15" ht="24.75" customHeight="1" x14ac:dyDescent="0.25">
      <c r="A1" s="77" t="s">
        <v>134</v>
      </c>
      <c r="B1" s="77"/>
      <c r="C1" s="77"/>
      <c r="D1" s="77"/>
      <c r="E1" s="77"/>
      <c r="F1" s="77"/>
      <c r="G1" s="77"/>
      <c r="H1" s="77"/>
      <c r="I1" s="77"/>
      <c r="J1" s="77"/>
    </row>
    <row r="2" spans="1:15" ht="23.25" x14ac:dyDescent="0.25">
      <c r="A2" s="8"/>
    </row>
    <row r="3" spans="1:15" ht="18.75" x14ac:dyDescent="0.3">
      <c r="K3" s="61" t="s">
        <v>130</v>
      </c>
      <c r="L3" s="61"/>
    </row>
    <row r="4" spans="1:15" x14ac:dyDescent="0.25">
      <c r="K4" s="29" t="s">
        <v>102</v>
      </c>
      <c r="L4" s="222" t="s">
        <v>101</v>
      </c>
      <c r="M4" s="223"/>
      <c r="N4" s="223"/>
      <c r="O4" s="224"/>
    </row>
    <row r="5" spans="1:15" ht="26.25" x14ac:dyDescent="0.4">
      <c r="D5" s="230">
        <f>Nom_projet</f>
        <v>0</v>
      </c>
      <c r="E5" s="220" t="str">
        <f>IF(Nom_projet="","",Nom_projet)</f>
        <v/>
      </c>
      <c r="F5" s="220"/>
      <c r="G5" s="220"/>
      <c r="H5" s="220"/>
      <c r="I5" s="220"/>
      <c r="K5" s="28" t="s">
        <v>99</v>
      </c>
      <c r="L5" s="225" t="s">
        <v>141</v>
      </c>
      <c r="M5" s="225"/>
      <c r="N5" s="225"/>
      <c r="O5" s="225"/>
    </row>
    <row r="6" spans="1:15" x14ac:dyDescent="0.25">
      <c r="K6" s="28" t="s">
        <v>100</v>
      </c>
      <c r="L6" s="225" t="s">
        <v>182</v>
      </c>
      <c r="M6" s="225"/>
      <c r="N6" s="225"/>
      <c r="O6" s="225"/>
    </row>
    <row r="7" spans="1:15" x14ac:dyDescent="0.25">
      <c r="K7" s="28" t="s">
        <v>98</v>
      </c>
      <c r="L7" s="225" t="s">
        <v>183</v>
      </c>
      <c r="M7" s="225"/>
      <c r="N7" s="225"/>
      <c r="O7" s="225"/>
    </row>
    <row r="8" spans="1:15" ht="26.25" x14ac:dyDescent="0.4">
      <c r="B8" s="76" t="s">
        <v>146</v>
      </c>
    </row>
    <row r="9" spans="1:15" x14ac:dyDescent="0.25">
      <c r="K9" s="60" t="s">
        <v>129</v>
      </c>
      <c r="L9" s="70" t="s">
        <v>142</v>
      </c>
      <c r="M9" s="70"/>
      <c r="N9" s="71"/>
    </row>
    <row r="10" spans="1:15" x14ac:dyDescent="0.25">
      <c r="D10" s="7" t="s">
        <v>65</v>
      </c>
      <c r="E10" s="129">
        <v>2024</v>
      </c>
    </row>
    <row r="11" spans="1:15" x14ac:dyDescent="0.25">
      <c r="D11" s="7" t="s">
        <v>115</v>
      </c>
      <c r="E11" s="130" t="s">
        <v>66</v>
      </c>
      <c r="F11" s="63">
        <f>VLOOKUP(E11,LISTE!$J$2:$L$15,3,0)</f>
        <v>1</v>
      </c>
    </row>
    <row r="13" spans="1:15" x14ac:dyDescent="0.25">
      <c r="D13" s="7" t="s">
        <v>93</v>
      </c>
    </row>
    <row r="14" spans="1:15" x14ac:dyDescent="0.25">
      <c r="D14" s="7"/>
      <c r="E14" s="39">
        <v>1</v>
      </c>
      <c r="F14" s="39">
        <v>2</v>
      </c>
      <c r="G14" s="39">
        <v>3</v>
      </c>
      <c r="H14" s="39">
        <v>4</v>
      </c>
      <c r="I14" s="39">
        <v>5</v>
      </c>
    </row>
    <row r="15" spans="1:15" x14ac:dyDescent="0.25">
      <c r="D15" s="29" t="s">
        <v>64</v>
      </c>
      <c r="E15" s="20" t="s">
        <v>39</v>
      </c>
      <c r="F15" s="17" t="s">
        <v>40</v>
      </c>
      <c r="G15" s="17" t="s">
        <v>41</v>
      </c>
      <c r="H15" s="17" t="s">
        <v>42</v>
      </c>
      <c r="I15" s="21" t="s">
        <v>43</v>
      </c>
      <c r="J15" s="221" t="s">
        <v>86</v>
      </c>
    </row>
    <row r="16" spans="1:15" x14ac:dyDescent="0.25">
      <c r="D16" s="4" t="s">
        <v>81</v>
      </c>
      <c r="E16" s="22">
        <f>$E$10</f>
        <v>2024</v>
      </c>
      <c r="F16" s="18">
        <f>E16+1</f>
        <v>2025</v>
      </c>
      <c r="G16" s="18">
        <f t="shared" ref="G16:I16" si="0">F16+1</f>
        <v>2026</v>
      </c>
      <c r="H16" s="18">
        <f t="shared" si="0"/>
        <v>2027</v>
      </c>
      <c r="I16" s="23">
        <f t="shared" si="0"/>
        <v>2028</v>
      </c>
      <c r="J16" s="221"/>
    </row>
    <row r="17" spans="4:12" x14ac:dyDescent="0.25">
      <c r="D17" s="19" t="s">
        <v>82</v>
      </c>
      <c r="E17" s="24">
        <f>$F$11</f>
        <v>1</v>
      </c>
      <c r="F17" s="14">
        <v>1</v>
      </c>
      <c r="G17" s="14">
        <v>1</v>
      </c>
      <c r="H17" s="14">
        <v>1</v>
      </c>
      <c r="I17" s="15">
        <v>1</v>
      </c>
      <c r="J17" s="221"/>
      <c r="K17" s="90" t="s">
        <v>178</v>
      </c>
    </row>
    <row r="18" spans="4:12" x14ac:dyDescent="0.25">
      <c r="D18" s="4" t="s">
        <v>176</v>
      </c>
      <c r="E18" s="131"/>
      <c r="F18" s="132"/>
      <c r="G18" s="132"/>
      <c r="H18" s="132"/>
      <c r="I18" s="133"/>
      <c r="J18" s="13">
        <f>SUM(E18:I18)</f>
        <v>0</v>
      </c>
      <c r="K18" s="37" t="str">
        <f>IF(J18=Coûts!H11,"OK","Le total du poste (A) est différent du détail des coûts")</f>
        <v>OK</v>
      </c>
    </row>
    <row r="19" spans="4:12" x14ac:dyDescent="0.25">
      <c r="D19" s="4" t="s">
        <v>177</v>
      </c>
      <c r="E19" s="131"/>
      <c r="F19" s="132"/>
      <c r="G19" s="132"/>
      <c r="H19" s="132"/>
      <c r="I19" s="133"/>
      <c r="J19" s="13">
        <f t="shared" ref="J19:J22" si="1">SUM(E19:I19)</f>
        <v>0</v>
      </c>
      <c r="K19" s="37" t="str">
        <f>IF(J19=Coûts!H15,"OK","Le total du poste B est différent du détail des coûts")</f>
        <v>OK</v>
      </c>
    </row>
    <row r="20" spans="4:12" x14ac:dyDescent="0.25">
      <c r="D20" s="4" t="s">
        <v>180</v>
      </c>
      <c r="E20" s="131"/>
      <c r="F20" s="132"/>
      <c r="G20" s="132"/>
      <c r="H20" s="132"/>
      <c r="I20" s="133"/>
      <c r="J20" s="13">
        <f t="shared" si="1"/>
        <v>0</v>
      </c>
      <c r="K20" s="37" t="str">
        <f>IF(J20=Coûts!H18,"OK","Le total du poste B est différent du détail des coûts")</f>
        <v>OK</v>
      </c>
    </row>
    <row r="21" spans="4:12" x14ac:dyDescent="0.25">
      <c r="D21" s="4" t="s">
        <v>145</v>
      </c>
      <c r="E21" s="131"/>
      <c r="F21" s="132"/>
      <c r="G21" s="132"/>
      <c r="H21" s="132"/>
      <c r="I21" s="133"/>
      <c r="J21" s="13">
        <f t="shared" si="1"/>
        <v>0</v>
      </c>
      <c r="K21" s="37" t="str">
        <f>IF(J21=SUM(Coûts!H17,Coûts!H19:H24,Coûts!H28:H31),"OK","Le total ne correspond par au détail des coûts des dépenses inéligibles")</f>
        <v>OK</v>
      </c>
    </row>
    <row r="22" spans="4:12" x14ac:dyDescent="0.25">
      <c r="D22" s="6" t="s">
        <v>86</v>
      </c>
      <c r="E22" s="33">
        <f>SUM(E18:E21)</f>
        <v>0</v>
      </c>
      <c r="F22" s="34">
        <f t="shared" ref="F22:I22" si="2">SUM(F18:F21)</f>
        <v>0</v>
      </c>
      <c r="G22" s="34">
        <f t="shared" si="2"/>
        <v>0</v>
      </c>
      <c r="H22" s="34">
        <f t="shared" si="2"/>
        <v>0</v>
      </c>
      <c r="I22" s="35">
        <f t="shared" si="2"/>
        <v>0</v>
      </c>
      <c r="J22" s="36">
        <f t="shared" si="1"/>
        <v>0</v>
      </c>
      <c r="K22" s="37"/>
    </row>
    <row r="24" spans="4:12" x14ac:dyDescent="0.25">
      <c r="L24" s="72"/>
    </row>
    <row r="25" spans="4:12" x14ac:dyDescent="0.25">
      <c r="D25" s="29" t="s">
        <v>92</v>
      </c>
      <c r="E25" s="25" t="s">
        <v>39</v>
      </c>
      <c r="F25" s="26" t="s">
        <v>40</v>
      </c>
      <c r="G25" s="26" t="s">
        <v>41</v>
      </c>
      <c r="H25" s="26" t="s">
        <v>42</v>
      </c>
      <c r="I25" s="27" t="s">
        <v>43</v>
      </c>
      <c r="J25" s="221" t="s">
        <v>86</v>
      </c>
      <c r="K25" s="221" t="s">
        <v>104</v>
      </c>
      <c r="L25" s="72"/>
    </row>
    <row r="26" spans="4:12" x14ac:dyDescent="0.25">
      <c r="D26" s="16" t="s">
        <v>81</v>
      </c>
      <c r="E26" s="25">
        <f>$E$10</f>
        <v>2024</v>
      </c>
      <c r="F26" s="26">
        <f>E26+1</f>
        <v>2025</v>
      </c>
      <c r="G26" s="26">
        <f t="shared" ref="G26:I26" si="3">F26+1</f>
        <v>2026</v>
      </c>
      <c r="H26" s="26">
        <f t="shared" si="3"/>
        <v>2027</v>
      </c>
      <c r="I26" s="27">
        <f t="shared" si="3"/>
        <v>2028</v>
      </c>
      <c r="J26" s="221"/>
      <c r="K26" s="221" t="s">
        <v>103</v>
      </c>
      <c r="L26" s="72"/>
    </row>
    <row r="27" spans="4:12" x14ac:dyDescent="0.25">
      <c r="D27" s="19" t="s">
        <v>82</v>
      </c>
      <c r="E27" s="24">
        <f>$F$11</f>
        <v>1</v>
      </c>
      <c r="F27" s="14">
        <v>1</v>
      </c>
      <c r="G27" s="14">
        <v>1</v>
      </c>
      <c r="H27" s="14">
        <v>1</v>
      </c>
      <c r="I27" s="15">
        <v>1</v>
      </c>
      <c r="J27" s="221"/>
      <c r="K27" s="221"/>
      <c r="L27" s="73"/>
    </row>
    <row r="28" spans="4:12" x14ac:dyDescent="0.25">
      <c r="D28" s="4" t="s">
        <v>89</v>
      </c>
      <c r="E28" s="131"/>
      <c r="F28" s="132"/>
      <c r="G28" s="132"/>
      <c r="H28" s="132"/>
      <c r="I28" s="133"/>
      <c r="J28" s="13">
        <f>SUM(E28:I28)</f>
        <v>0</v>
      </c>
      <c r="K28" s="37" t="str">
        <f>IF(J28&gt;60%*J18,"Aide max à 60% des coûts d'ingénierie soit "&amp;J18*60%&amp;" €",IF(J28&gt;20000,"le montant de l'aide doit être plafonné à 20 000€",IF(J28&lt;50%*J18,"Aide min à 50% des coûts d'ingénierie, soit "&amp;50%*J18&amp;" €","OK")))</f>
        <v>OK</v>
      </c>
      <c r="L28" s="73"/>
    </row>
    <row r="29" spans="4:12" x14ac:dyDescent="0.25">
      <c r="D29" s="4" t="s">
        <v>87</v>
      </c>
      <c r="E29" s="131"/>
      <c r="F29" s="132"/>
      <c r="G29" s="132"/>
      <c r="H29" s="132"/>
      <c r="I29" s="133"/>
      <c r="J29" s="13">
        <f t="shared" ref="J29:J42" si="4">SUM(E29:I29)</f>
        <v>0</v>
      </c>
      <c r="K29" s="37" t="str">
        <f>IF(J29&gt;60%*J19,"Aide max à 60% des coûts du foncier soit "&amp;J19*60%&amp;" €",IF(J29&gt;300000,"Le montant de l'aide doit être plafonné à 300 000€",IF(J29&lt;15%*J19,"Aide min à 15% des coûts du foncier, soit "&amp;15%*J19&amp;" €","OK")))</f>
        <v>OK</v>
      </c>
      <c r="L29" s="73"/>
    </row>
    <row r="30" spans="4:12" x14ac:dyDescent="0.25">
      <c r="D30" s="4" t="s">
        <v>88</v>
      </c>
      <c r="E30" s="131"/>
      <c r="F30" s="132"/>
      <c r="G30" s="132"/>
      <c r="H30" s="132"/>
      <c r="I30" s="133"/>
      <c r="J30" s="13">
        <f t="shared" si="4"/>
        <v>0</v>
      </c>
      <c r="K30" s="37" t="str">
        <f>IF(J30&gt;60%*J20,"Aide max à 60% des coûts des travaux soit "&amp;J20*60%&amp;" €",IF(J30&gt;200000,"le montant de l'aide doit être plafonné à 200 000€",IF(J30&lt;15%*J20,"Aide min à 15% des coûts des travaux, soit "&amp;15%*J20&amp;" €","OK")))</f>
        <v>OK</v>
      </c>
    </row>
    <row r="31" spans="4:12" x14ac:dyDescent="0.25">
      <c r="D31" s="4" t="s">
        <v>137</v>
      </c>
      <c r="E31" s="131"/>
      <c r="F31" s="132"/>
      <c r="G31" s="132"/>
      <c r="H31" s="132"/>
      <c r="I31" s="133"/>
      <c r="J31" s="13">
        <f t="shared" si="4"/>
        <v>0</v>
      </c>
    </row>
    <row r="32" spans="4:12" x14ac:dyDescent="0.25">
      <c r="D32" s="4" t="s">
        <v>95</v>
      </c>
      <c r="E32" s="131"/>
      <c r="F32" s="132"/>
      <c r="G32" s="132"/>
      <c r="H32" s="132"/>
      <c r="I32" s="133"/>
      <c r="J32" s="13">
        <f t="shared" si="4"/>
        <v>0</v>
      </c>
    </row>
    <row r="33" spans="4:10" x14ac:dyDescent="0.25">
      <c r="D33" s="4" t="s">
        <v>90</v>
      </c>
      <c r="E33" s="131"/>
      <c r="F33" s="132"/>
      <c r="G33" s="132"/>
      <c r="H33" s="132"/>
      <c r="I33" s="133"/>
      <c r="J33" s="13">
        <f t="shared" si="4"/>
        <v>0</v>
      </c>
    </row>
    <row r="34" spans="4:10" x14ac:dyDescent="0.25">
      <c r="D34" s="4" t="s">
        <v>91</v>
      </c>
      <c r="E34" s="131"/>
      <c r="F34" s="132"/>
      <c r="G34" s="132"/>
      <c r="H34" s="132"/>
      <c r="I34" s="133"/>
      <c r="J34" s="13">
        <f t="shared" si="4"/>
        <v>0</v>
      </c>
    </row>
    <row r="35" spans="4:10" x14ac:dyDescent="0.25">
      <c r="D35" s="137" t="s">
        <v>133</v>
      </c>
      <c r="E35" s="131"/>
      <c r="F35" s="132"/>
      <c r="G35" s="132"/>
      <c r="H35" s="132"/>
      <c r="I35" s="133"/>
      <c r="J35" s="13">
        <f t="shared" si="4"/>
        <v>0</v>
      </c>
    </row>
    <row r="36" spans="4:10" x14ac:dyDescent="0.25">
      <c r="D36" s="137" t="s">
        <v>133</v>
      </c>
      <c r="E36" s="131"/>
      <c r="F36" s="132"/>
      <c r="G36" s="132"/>
      <c r="H36" s="132"/>
      <c r="I36" s="133"/>
      <c r="J36" s="13">
        <f t="shared" si="4"/>
        <v>0</v>
      </c>
    </row>
    <row r="37" spans="4:10" x14ac:dyDescent="0.25">
      <c r="D37" s="137" t="s">
        <v>133</v>
      </c>
      <c r="E37" s="131"/>
      <c r="F37" s="132"/>
      <c r="G37" s="132"/>
      <c r="H37" s="132"/>
      <c r="I37" s="133"/>
      <c r="J37" s="13">
        <f t="shared" si="4"/>
        <v>0</v>
      </c>
    </row>
    <row r="38" spans="4:10" x14ac:dyDescent="0.25">
      <c r="D38" s="137" t="s">
        <v>133</v>
      </c>
      <c r="E38" s="131"/>
      <c r="F38" s="132"/>
      <c r="G38" s="132"/>
      <c r="H38" s="132"/>
      <c r="I38" s="133"/>
      <c r="J38" s="13">
        <f t="shared" si="4"/>
        <v>0</v>
      </c>
    </row>
    <row r="39" spans="4:10" x14ac:dyDescent="0.25">
      <c r="D39" s="137" t="s">
        <v>133</v>
      </c>
      <c r="E39" s="131"/>
      <c r="F39" s="132"/>
      <c r="G39" s="132"/>
      <c r="H39" s="132"/>
      <c r="I39" s="133"/>
      <c r="J39" s="13">
        <f t="shared" si="4"/>
        <v>0</v>
      </c>
    </row>
    <row r="40" spans="4:10" x14ac:dyDescent="0.25">
      <c r="D40" s="137" t="s">
        <v>133</v>
      </c>
      <c r="E40" s="131"/>
      <c r="F40" s="132"/>
      <c r="G40" s="132"/>
      <c r="H40" s="132"/>
      <c r="I40" s="133"/>
      <c r="J40" s="13">
        <f t="shared" si="4"/>
        <v>0</v>
      </c>
    </row>
    <row r="41" spans="4:10" x14ac:dyDescent="0.25">
      <c r="D41" s="137" t="s">
        <v>133</v>
      </c>
      <c r="E41" s="134"/>
      <c r="F41" s="135"/>
      <c r="G41" s="135"/>
      <c r="H41" s="135"/>
      <c r="I41" s="136"/>
      <c r="J41" s="13">
        <f t="shared" si="4"/>
        <v>0</v>
      </c>
    </row>
    <row r="42" spans="4:10" x14ac:dyDescent="0.25">
      <c r="D42" s="6" t="s">
        <v>86</v>
      </c>
      <c r="E42" s="33">
        <f>SUM(E28:E41)</f>
        <v>0</v>
      </c>
      <c r="F42" s="34">
        <f t="shared" ref="F42:I42" si="5">SUM(F28:F41)</f>
        <v>0</v>
      </c>
      <c r="G42" s="34">
        <f t="shared" si="5"/>
        <v>0</v>
      </c>
      <c r="H42" s="34">
        <f t="shared" si="5"/>
        <v>0</v>
      </c>
      <c r="I42" s="35">
        <f t="shared" si="5"/>
        <v>0</v>
      </c>
      <c r="J42" s="36">
        <f t="shared" si="4"/>
        <v>0</v>
      </c>
    </row>
    <row r="44" spans="4:10" x14ac:dyDescent="0.25">
      <c r="D44" s="29" t="s">
        <v>94</v>
      </c>
      <c r="E44" s="30" t="str">
        <f>IF((E42=E22),"OK","NOT OK")</f>
        <v>OK</v>
      </c>
      <c r="F44" s="30" t="str">
        <f t="shared" ref="F44:J44" si="6">IF((F42=F22),"OK","NOT OK")</f>
        <v>OK</v>
      </c>
      <c r="G44" s="30" t="str">
        <f t="shared" si="6"/>
        <v>OK</v>
      </c>
      <c r="H44" s="30" t="str">
        <f t="shared" si="6"/>
        <v>OK</v>
      </c>
      <c r="I44" s="30" t="str">
        <f t="shared" si="6"/>
        <v>OK</v>
      </c>
      <c r="J44" s="31" t="str">
        <f t="shared" si="6"/>
        <v>OK</v>
      </c>
    </row>
    <row r="45" spans="4:10" x14ac:dyDescent="0.25">
      <c r="D45" s="29" t="s">
        <v>105</v>
      </c>
      <c r="E45" s="33" t="str">
        <f>IF(E44="NOT OK",E22-E42,"")</f>
        <v/>
      </c>
      <c r="F45" s="34" t="str">
        <f t="shared" ref="F45:J45" si="7">IF(F44="NOT OK",F22-F42,"")</f>
        <v/>
      </c>
      <c r="G45" s="34" t="str">
        <f t="shared" si="7"/>
        <v/>
      </c>
      <c r="H45" s="34" t="str">
        <f t="shared" si="7"/>
        <v/>
      </c>
      <c r="I45" s="35" t="str">
        <f t="shared" si="7"/>
        <v/>
      </c>
      <c r="J45" s="36" t="str">
        <f t="shared" si="7"/>
        <v/>
      </c>
    </row>
    <row r="47" spans="4:10" x14ac:dyDescent="0.25">
      <c r="D47" s="7" t="s">
        <v>143</v>
      </c>
    </row>
    <row r="48" spans="4:10" x14ac:dyDescent="0.25">
      <c r="D48" s="74" t="s">
        <v>144</v>
      </c>
      <c r="F48" s="130"/>
      <c r="G48" s="75" t="str">
        <f>IF(ISBLANK(F48),"&lt;-- Veuillez renseigner le choix ci-contre","")</f>
        <v>&lt;-- Veuillez renseigner le choix ci-contre</v>
      </c>
    </row>
    <row r="50" spans="4:6" x14ac:dyDescent="0.25">
      <c r="D50" s="7" t="s">
        <v>97</v>
      </c>
    </row>
    <row r="51" spans="4:6" x14ac:dyDescent="0.25">
      <c r="D51" s="38" t="s">
        <v>106</v>
      </c>
      <c r="E51" s="36">
        <f>$J$32</f>
        <v>0</v>
      </c>
      <c r="F51" s="75"/>
    </row>
    <row r="52" spans="4:6" x14ac:dyDescent="0.25">
      <c r="D52" t="s">
        <v>96</v>
      </c>
      <c r="E52" s="138"/>
    </row>
    <row r="53" spans="4:6" x14ac:dyDescent="0.25">
      <c r="D53" t="s">
        <v>108</v>
      </c>
      <c r="E53" s="139"/>
    </row>
    <row r="54" spans="4:6" x14ac:dyDescent="0.25">
      <c r="D54" t="s">
        <v>107</v>
      </c>
      <c r="E54" s="138"/>
    </row>
    <row r="56" spans="4:6" x14ac:dyDescent="0.25">
      <c r="D56" s="7" t="s">
        <v>109</v>
      </c>
    </row>
    <row r="57" spans="4:6" x14ac:dyDescent="0.25">
      <c r="D57" t="s">
        <v>138</v>
      </c>
      <c r="E57" s="140"/>
    </row>
  </sheetData>
  <sheetProtection selectLockedCells="1"/>
  <mergeCells count="8">
    <mergeCell ref="E5:I5"/>
    <mergeCell ref="J15:J17"/>
    <mergeCell ref="J25:J27"/>
    <mergeCell ref="K25:K27"/>
    <mergeCell ref="L4:O4"/>
    <mergeCell ref="L5:O5"/>
    <mergeCell ref="L6:O6"/>
    <mergeCell ref="L7:O7"/>
  </mergeCells>
  <conditionalFormatting sqref="E44:J44">
    <cfRule type="cellIs" dxfId="14" priority="16" operator="equal">
      <formula>"NOT OK"</formula>
    </cfRule>
    <cfRule type="cellIs" dxfId="13" priority="17" operator="equal">
      <formula>"OK"</formula>
    </cfRule>
  </conditionalFormatting>
  <conditionalFormatting sqref="L27:L29 K28:K30">
    <cfRule type="containsText" dxfId="12" priority="10" operator="containsText" text="AIDE">
      <formula>NOT(ISERROR(SEARCH("AIDE",K27)))</formula>
    </cfRule>
    <cfRule type="cellIs" dxfId="11" priority="11" operator="equal">
      <formula>"OK"</formula>
    </cfRule>
    <cfRule type="cellIs" dxfId="10" priority="14" operator="equal">
      <formula>"NOT OK"</formula>
    </cfRule>
    <cfRule type="cellIs" dxfId="9" priority="15" operator="equal">
      <formula>"OK"</formula>
    </cfRule>
  </conditionalFormatting>
  <conditionalFormatting sqref="K18:K21">
    <cfRule type="containsText" dxfId="8" priority="6" operator="containsText" text="AIDE">
      <formula>NOT(ISERROR(SEARCH("AIDE",K18)))</formula>
    </cfRule>
    <cfRule type="cellIs" dxfId="7" priority="7" operator="equal">
      <formula>"OK"</formula>
    </cfRule>
    <cfRule type="cellIs" dxfId="6" priority="8" operator="equal">
      <formula>"NOT OK"</formula>
    </cfRule>
    <cfRule type="cellIs" dxfId="5" priority="9" operator="equal">
      <formula>"OK"</formula>
    </cfRule>
  </conditionalFormatting>
  <conditionalFormatting sqref="K22">
    <cfRule type="containsText" dxfId="4" priority="2" operator="containsText" text="AIDE">
      <formula>NOT(ISERROR(SEARCH("AIDE",K22)))</formula>
    </cfRule>
    <cfRule type="cellIs" dxfId="3" priority="3" operator="equal">
      <formula>"OK"</formula>
    </cfRule>
    <cfRule type="cellIs" dxfId="2" priority="4" operator="equal">
      <formula>"NOT OK"</formula>
    </cfRule>
    <cfRule type="cellIs" dxfId="1" priority="5" operator="equal">
      <formula>"OK"</formula>
    </cfRule>
  </conditionalFormatting>
  <conditionalFormatting sqref="K18:K22">
    <cfRule type="containsText" dxfId="0" priority="1" operator="containsText" text="TOTAL">
      <formula>NOT(ISERROR(SEARCH("TOTAL",K18)))</formula>
    </cfRule>
  </conditionalFormatting>
  <dataValidations count="2">
    <dataValidation type="list" allowBlank="1" showInputMessage="1" showErrorMessage="1" sqref="E10">
      <formula1>"2024,2025,2026"</formula1>
    </dataValidation>
    <dataValidation type="list" allowBlank="1" showInputMessage="1" showErrorMessage="1" sqref="F48">
      <formula1>"Oui,Non"</formula1>
    </dataValidation>
  </dataValidations>
  <pageMargins left="0.25" right="0.25" top="0.75" bottom="0.75" header="0.3" footer="0.3"/>
  <pageSetup paperSize="9" scale="8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LISTE!$J$4:$J$15</xm:f>
          </x14:formula1>
          <xm:sqref>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66"/>
  <sheetViews>
    <sheetView showGridLines="0" zoomScaleNormal="100" workbookViewId="0">
      <selection activeCell="L15" sqref="L15"/>
    </sheetView>
  </sheetViews>
  <sheetFormatPr baseColWidth="10" defaultRowHeight="15.75" x14ac:dyDescent="0.25"/>
  <cols>
    <col min="1" max="3" width="3" style="101" customWidth="1"/>
    <col min="4" max="4" width="43.140625" style="101" customWidth="1"/>
    <col min="5" max="6" width="18.7109375" style="144" customWidth="1"/>
    <col min="7" max="7" width="11.42578125" style="145"/>
    <col min="8" max="8" width="18.7109375" style="144" customWidth="1"/>
    <col min="9" max="9" width="11.42578125" style="144"/>
    <col min="10" max="10" width="18.7109375" style="144" customWidth="1"/>
    <col min="11" max="11" width="11.42578125" style="144"/>
    <col min="12" max="12" width="18.7109375" style="144" customWidth="1"/>
    <col min="13" max="13" width="11.42578125" style="146"/>
    <col min="14" max="15" width="11.42578125" style="101"/>
    <col min="16" max="16" width="20.140625" style="101" customWidth="1"/>
    <col min="17" max="16384" width="11.42578125" style="101"/>
  </cols>
  <sheetData>
    <row r="1" spans="1:16" ht="23.25" customHeight="1" x14ac:dyDescent="0.25">
      <c r="A1" s="226" t="s">
        <v>134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6" ht="16.5" customHeight="1" x14ac:dyDescent="0.25">
      <c r="A2" s="103"/>
    </row>
    <row r="3" spans="1:16" ht="28.5" x14ac:dyDescent="0.4">
      <c r="D3" s="104" t="s">
        <v>131</v>
      </c>
      <c r="E3" s="227" t="str">
        <f>IF(Nom_projet="","",Nom_projet)</f>
        <v/>
      </c>
      <c r="F3" s="227"/>
      <c r="G3" s="227"/>
      <c r="H3" s="227"/>
      <c r="J3" s="146"/>
      <c r="K3" s="146"/>
      <c r="L3" s="146"/>
    </row>
    <row r="4" spans="1:16" ht="12.75" customHeight="1" x14ac:dyDescent="0.35">
      <c r="B4" s="147"/>
      <c r="I4" s="146"/>
      <c r="J4" s="146"/>
      <c r="K4" s="146"/>
      <c r="L4" s="146"/>
    </row>
    <row r="5" spans="1:16" x14ac:dyDescent="0.25">
      <c r="I5" s="146"/>
      <c r="J5" s="146"/>
      <c r="K5" s="146"/>
      <c r="L5" s="146"/>
      <c r="O5" s="106" t="s">
        <v>128</v>
      </c>
      <c r="P5" s="107" t="s">
        <v>127</v>
      </c>
    </row>
    <row r="6" spans="1:16" ht="26.25" x14ac:dyDescent="0.4">
      <c r="B6" s="108" t="s">
        <v>38</v>
      </c>
    </row>
    <row r="8" spans="1:16" x14ac:dyDescent="0.25">
      <c r="D8" s="148"/>
      <c r="E8" s="149">
        <f>Financement!E16</f>
        <v>2024</v>
      </c>
      <c r="F8" s="150">
        <f>Financement!F16</f>
        <v>2025</v>
      </c>
      <c r="G8" s="151" t="s">
        <v>132</v>
      </c>
      <c r="H8" s="150">
        <f>Financement!G16</f>
        <v>2026</v>
      </c>
      <c r="I8" s="151" t="s">
        <v>132</v>
      </c>
      <c r="J8" s="150">
        <f>Financement!H16</f>
        <v>2027</v>
      </c>
      <c r="K8" s="151" t="s">
        <v>132</v>
      </c>
      <c r="L8" s="150">
        <f>Financement!I16</f>
        <v>2028</v>
      </c>
      <c r="M8" s="152" t="s">
        <v>132</v>
      </c>
    </row>
    <row r="9" spans="1:16" ht="15" x14ac:dyDescent="0.25">
      <c r="D9" s="153" t="s">
        <v>44</v>
      </c>
      <c r="E9" s="154">
        <f>SUM(E10:E16)</f>
        <v>0</v>
      </c>
      <c r="F9" s="155">
        <f t="shared" ref="F9:L9" si="0">SUM(F10:F16)</f>
        <v>0</v>
      </c>
      <c r="G9" s="156" t="str">
        <f>IFERROR(F9/E9-1,"")</f>
        <v/>
      </c>
      <c r="H9" s="155">
        <f t="shared" si="0"/>
        <v>0</v>
      </c>
      <c r="I9" s="157" t="str">
        <f>IFERROR(H9/F9-1,"")</f>
        <v/>
      </c>
      <c r="J9" s="155">
        <f t="shared" si="0"/>
        <v>0</v>
      </c>
      <c r="K9" s="157" t="str">
        <f>IFERROR(J9/H9-1,"")</f>
        <v/>
      </c>
      <c r="L9" s="155">
        <f t="shared" si="0"/>
        <v>0</v>
      </c>
      <c r="M9" s="158" t="str">
        <f>IFERROR(L9/J9-1,"")</f>
        <v/>
      </c>
    </row>
    <row r="10" spans="1:16" x14ac:dyDescent="0.25">
      <c r="D10" s="159"/>
      <c r="E10" s="160"/>
      <c r="M10" s="161"/>
    </row>
    <row r="11" spans="1:16" ht="15" x14ac:dyDescent="0.25">
      <c r="D11" s="162" t="s">
        <v>139</v>
      </c>
      <c r="E11" s="141"/>
      <c r="F11" s="142"/>
      <c r="G11" s="157" t="str">
        <f>IFERROR(F11/E11-1,"")</f>
        <v/>
      </c>
      <c r="H11" s="142"/>
      <c r="I11" s="157" t="str">
        <f>IFERROR(H11/F11-1,"")</f>
        <v/>
      </c>
      <c r="J11" s="142"/>
      <c r="K11" s="157" t="str">
        <f>IFERROR(J11/H11-1,"")</f>
        <v/>
      </c>
      <c r="L11" s="142"/>
      <c r="M11" s="158" t="str">
        <f>IFERROR(L11/J11-1,"")</f>
        <v/>
      </c>
    </row>
    <row r="12" spans="1:16" ht="15" x14ac:dyDescent="0.25">
      <c r="D12" s="143" t="s">
        <v>136</v>
      </c>
      <c r="E12" s="141"/>
      <c r="F12" s="142"/>
      <c r="G12" s="157" t="str">
        <f t="shared" ref="G12:G15" si="1">IFERROR(F12/E12-1,"")</f>
        <v/>
      </c>
      <c r="H12" s="142"/>
      <c r="I12" s="157" t="str">
        <f t="shared" ref="I12:I15" si="2">IFERROR(H12/F12-1,"")</f>
        <v/>
      </c>
      <c r="J12" s="142"/>
      <c r="K12" s="157" t="str">
        <f t="shared" ref="K12:K15" si="3">IFERROR(J12/H12-1,"")</f>
        <v/>
      </c>
      <c r="L12" s="142"/>
      <c r="M12" s="158" t="str">
        <f t="shared" ref="M12:M15" si="4">IFERROR(L12/J12-1,"")</f>
        <v/>
      </c>
    </row>
    <row r="13" spans="1:16" ht="15" x14ac:dyDescent="0.25">
      <c r="D13" s="143" t="s">
        <v>136</v>
      </c>
      <c r="E13" s="141"/>
      <c r="F13" s="142"/>
      <c r="G13" s="157" t="str">
        <f t="shared" si="1"/>
        <v/>
      </c>
      <c r="H13" s="142"/>
      <c r="I13" s="157" t="str">
        <f t="shared" si="2"/>
        <v/>
      </c>
      <c r="J13" s="142"/>
      <c r="K13" s="157" t="str">
        <f t="shared" si="3"/>
        <v/>
      </c>
      <c r="L13" s="142"/>
      <c r="M13" s="158" t="str">
        <f t="shared" si="4"/>
        <v/>
      </c>
    </row>
    <row r="14" spans="1:16" ht="15" x14ac:dyDescent="0.25">
      <c r="D14" s="143" t="s">
        <v>136</v>
      </c>
      <c r="E14" s="141"/>
      <c r="F14" s="142"/>
      <c r="G14" s="157" t="str">
        <f t="shared" si="1"/>
        <v/>
      </c>
      <c r="H14" s="142"/>
      <c r="I14" s="157" t="str">
        <f t="shared" si="2"/>
        <v/>
      </c>
      <c r="J14" s="142"/>
      <c r="K14" s="157" t="str">
        <f t="shared" si="3"/>
        <v/>
      </c>
      <c r="L14" s="142"/>
      <c r="M14" s="158" t="str">
        <f t="shared" si="4"/>
        <v/>
      </c>
    </row>
    <row r="15" spans="1:16" ht="15" x14ac:dyDescent="0.25">
      <c r="D15" s="143" t="s">
        <v>136</v>
      </c>
      <c r="E15" s="141"/>
      <c r="F15" s="142"/>
      <c r="G15" s="157" t="str">
        <f t="shared" si="1"/>
        <v/>
      </c>
      <c r="H15" s="142"/>
      <c r="I15" s="157" t="str">
        <f t="shared" si="2"/>
        <v/>
      </c>
      <c r="J15" s="142"/>
      <c r="K15" s="157" t="str">
        <f t="shared" si="3"/>
        <v/>
      </c>
      <c r="L15" s="142"/>
      <c r="M15" s="158" t="str">
        <f t="shared" si="4"/>
        <v/>
      </c>
    </row>
    <row r="16" spans="1:16" x14ac:dyDescent="0.25">
      <c r="D16" s="162"/>
      <c r="E16" s="163"/>
      <c r="M16" s="161"/>
    </row>
    <row r="17" spans="4:13" ht="15" x14ac:dyDescent="0.25">
      <c r="D17" s="164" t="s">
        <v>45</v>
      </c>
      <c r="E17" s="165">
        <f>SUM(E18:E19)</f>
        <v>0</v>
      </c>
      <c r="F17" s="166">
        <f t="shared" ref="F17:L17" si="5">SUM(F18:F19)</f>
        <v>0</v>
      </c>
      <c r="G17" s="157" t="str">
        <f>IFERROR(F17/E17-1,"")</f>
        <v/>
      </c>
      <c r="H17" s="166">
        <f t="shared" si="5"/>
        <v>0</v>
      </c>
      <c r="I17" s="157" t="str">
        <f>IFERROR(H17/F17-1,"")</f>
        <v/>
      </c>
      <c r="J17" s="166">
        <f t="shared" si="5"/>
        <v>0</v>
      </c>
      <c r="K17" s="157" t="str">
        <f>IFERROR(J17/H17-1,"")</f>
        <v/>
      </c>
      <c r="L17" s="166">
        <f t="shared" si="5"/>
        <v>0</v>
      </c>
      <c r="M17" s="158" t="str">
        <f>IFERROR(L17/J17-1,"")</f>
        <v/>
      </c>
    </row>
    <row r="18" spans="4:13" x14ac:dyDescent="0.25">
      <c r="D18" s="164"/>
      <c r="E18" s="163"/>
      <c r="I18" s="157" t="str">
        <f>IFERROR(H18/F18-1,"")</f>
        <v/>
      </c>
      <c r="M18" s="161"/>
    </row>
    <row r="19" spans="4:13" ht="15" x14ac:dyDescent="0.25">
      <c r="D19" s="162" t="s">
        <v>46</v>
      </c>
      <c r="E19" s="141"/>
      <c r="F19" s="142"/>
      <c r="G19" s="157" t="str">
        <f>IFERROR(F19/E19-1,"")</f>
        <v/>
      </c>
      <c r="H19" s="142"/>
      <c r="I19" s="157" t="str">
        <f>IFERROR(H19/F19-1,"")</f>
        <v/>
      </c>
      <c r="J19" s="142"/>
      <c r="K19" s="157" t="str">
        <f>IFERROR(J19/H19-1,"")</f>
        <v/>
      </c>
      <c r="L19" s="142"/>
      <c r="M19" s="158" t="str">
        <f>IFERROR(L19/J19-1,"")</f>
        <v/>
      </c>
    </row>
    <row r="20" spans="4:13" x14ac:dyDescent="0.25">
      <c r="D20" s="167"/>
      <c r="E20" s="163"/>
      <c r="M20" s="158" t="str">
        <f>IFERROR(L20/J20-1,"")</f>
        <v/>
      </c>
    </row>
    <row r="21" spans="4:13" x14ac:dyDescent="0.25">
      <c r="D21" s="168"/>
      <c r="E21" s="163"/>
      <c r="M21" s="169"/>
    </row>
    <row r="22" spans="4:13" ht="15" x14ac:dyDescent="0.25">
      <c r="D22" s="170" t="s">
        <v>47</v>
      </c>
      <c r="E22" s="171">
        <f>E9-E17</f>
        <v>0</v>
      </c>
      <c r="F22" s="171">
        <f t="shared" ref="F22:L22" si="6">F9-F17</f>
        <v>0</v>
      </c>
      <c r="G22" s="172" t="str">
        <f t="shared" ref="G22:G42" si="7">IFERROR(F22/E22-1,"")</f>
        <v/>
      </c>
      <c r="H22" s="171">
        <f t="shared" si="6"/>
        <v>0</v>
      </c>
      <c r="I22" s="172" t="str">
        <f>IFERROR(H22/F22-1,"")</f>
        <v/>
      </c>
      <c r="J22" s="171">
        <f t="shared" si="6"/>
        <v>0</v>
      </c>
      <c r="K22" s="172" t="str">
        <f>IFERROR(J22/H22-1,"")</f>
        <v/>
      </c>
      <c r="L22" s="171">
        <f t="shared" si="6"/>
        <v>0</v>
      </c>
      <c r="M22" s="172" t="str">
        <f>IFERROR(L22/J22-1,"")</f>
        <v/>
      </c>
    </row>
    <row r="23" spans="4:13" ht="15" x14ac:dyDescent="0.25">
      <c r="D23" s="164" t="s">
        <v>48</v>
      </c>
      <c r="E23" s="154">
        <f>SUM(E25:E42)</f>
        <v>0</v>
      </c>
      <c r="F23" s="155">
        <f t="shared" ref="F23:L23" si="8">SUM(F25:F42)</f>
        <v>0</v>
      </c>
      <c r="G23" s="157" t="str">
        <f t="shared" si="7"/>
        <v/>
      </c>
      <c r="H23" s="155">
        <f t="shared" si="8"/>
        <v>0</v>
      </c>
      <c r="I23" s="157" t="str">
        <f t="shared" ref="I23:I42" si="9">IFERROR(H23/F23-1,"")</f>
        <v/>
      </c>
      <c r="J23" s="155">
        <f t="shared" si="8"/>
        <v>0</v>
      </c>
      <c r="K23" s="157" t="str">
        <f t="shared" ref="K23:K42" si="10">IFERROR(J23/H23-1,"")</f>
        <v/>
      </c>
      <c r="L23" s="155">
        <f t="shared" si="8"/>
        <v>0</v>
      </c>
      <c r="M23" s="158" t="str">
        <f t="shared" ref="M23:M42" si="11">IFERROR(L23/J23-1,"")</f>
        <v/>
      </c>
    </row>
    <row r="24" spans="4:13" x14ac:dyDescent="0.25">
      <c r="D24" s="173"/>
      <c r="E24" s="174"/>
      <c r="G24" s="157" t="str">
        <f t="shared" si="7"/>
        <v/>
      </c>
      <c r="I24" s="157" t="str">
        <f t="shared" si="9"/>
        <v/>
      </c>
      <c r="K24" s="157" t="str">
        <f t="shared" si="10"/>
        <v/>
      </c>
      <c r="M24" s="158" t="str">
        <f t="shared" si="11"/>
        <v/>
      </c>
    </row>
    <row r="25" spans="4:13" ht="15" x14ac:dyDescent="0.25">
      <c r="D25" s="175" t="s">
        <v>13</v>
      </c>
      <c r="E25" s="141"/>
      <c r="F25" s="142"/>
      <c r="G25" s="157" t="str">
        <f t="shared" si="7"/>
        <v/>
      </c>
      <c r="H25" s="142"/>
      <c r="I25" s="157" t="str">
        <f t="shared" si="9"/>
        <v/>
      </c>
      <c r="J25" s="142"/>
      <c r="K25" s="157" t="str">
        <f t="shared" si="10"/>
        <v/>
      </c>
      <c r="L25" s="142"/>
      <c r="M25" s="158" t="str">
        <f t="shared" si="11"/>
        <v/>
      </c>
    </row>
    <row r="26" spans="4:13" ht="15" x14ac:dyDescent="0.25">
      <c r="D26" s="175" t="s">
        <v>21</v>
      </c>
      <c r="E26" s="141"/>
      <c r="F26" s="142"/>
      <c r="G26" s="157" t="str">
        <f t="shared" si="7"/>
        <v/>
      </c>
      <c r="H26" s="142"/>
      <c r="I26" s="157" t="str">
        <f t="shared" si="9"/>
        <v/>
      </c>
      <c r="J26" s="142"/>
      <c r="K26" s="157" t="str">
        <f t="shared" si="10"/>
        <v/>
      </c>
      <c r="L26" s="142"/>
      <c r="M26" s="158" t="str">
        <f t="shared" si="11"/>
        <v/>
      </c>
    </row>
    <row r="27" spans="4:13" ht="15" x14ac:dyDescent="0.25">
      <c r="D27" s="175" t="s">
        <v>12</v>
      </c>
      <c r="E27" s="141"/>
      <c r="F27" s="142"/>
      <c r="G27" s="157" t="str">
        <f t="shared" si="7"/>
        <v/>
      </c>
      <c r="H27" s="142"/>
      <c r="I27" s="157" t="str">
        <f t="shared" si="9"/>
        <v/>
      </c>
      <c r="J27" s="142"/>
      <c r="K27" s="157" t="str">
        <f t="shared" si="10"/>
        <v/>
      </c>
      <c r="L27" s="142"/>
      <c r="M27" s="158" t="str">
        <f t="shared" si="11"/>
        <v/>
      </c>
    </row>
    <row r="28" spans="4:13" ht="15" x14ac:dyDescent="0.25">
      <c r="D28" s="175" t="s">
        <v>10</v>
      </c>
      <c r="E28" s="141"/>
      <c r="F28" s="142"/>
      <c r="G28" s="157" t="str">
        <f t="shared" si="7"/>
        <v/>
      </c>
      <c r="H28" s="142"/>
      <c r="I28" s="157" t="str">
        <f t="shared" si="9"/>
        <v/>
      </c>
      <c r="J28" s="142"/>
      <c r="K28" s="157" t="str">
        <f t="shared" si="10"/>
        <v/>
      </c>
      <c r="L28" s="142"/>
      <c r="M28" s="158" t="str">
        <f t="shared" si="11"/>
        <v/>
      </c>
    </row>
    <row r="29" spans="4:13" ht="15" x14ac:dyDescent="0.25">
      <c r="D29" s="175" t="s">
        <v>4</v>
      </c>
      <c r="E29" s="141"/>
      <c r="F29" s="142"/>
      <c r="G29" s="157" t="str">
        <f t="shared" si="7"/>
        <v/>
      </c>
      <c r="H29" s="142"/>
      <c r="I29" s="157" t="str">
        <f t="shared" si="9"/>
        <v/>
      </c>
      <c r="J29" s="142"/>
      <c r="K29" s="157" t="str">
        <f t="shared" si="10"/>
        <v/>
      </c>
      <c r="L29" s="142"/>
      <c r="M29" s="158" t="str">
        <f t="shared" si="11"/>
        <v/>
      </c>
    </row>
    <row r="30" spans="4:13" ht="15" x14ac:dyDescent="0.25">
      <c r="D30" s="175" t="s">
        <v>22</v>
      </c>
      <c r="E30" s="141"/>
      <c r="F30" s="142"/>
      <c r="G30" s="157" t="str">
        <f t="shared" si="7"/>
        <v/>
      </c>
      <c r="H30" s="142"/>
      <c r="I30" s="157" t="str">
        <f t="shared" si="9"/>
        <v/>
      </c>
      <c r="J30" s="142"/>
      <c r="K30" s="157" t="str">
        <f t="shared" si="10"/>
        <v/>
      </c>
      <c r="L30" s="142"/>
      <c r="M30" s="158" t="str">
        <f t="shared" si="11"/>
        <v/>
      </c>
    </row>
    <row r="31" spans="4:13" ht="15" x14ac:dyDescent="0.25">
      <c r="D31" s="143" t="s">
        <v>135</v>
      </c>
      <c r="E31" s="141"/>
      <c r="F31" s="142"/>
      <c r="G31" s="157" t="str">
        <f t="shared" si="7"/>
        <v/>
      </c>
      <c r="H31" s="142"/>
      <c r="I31" s="157" t="str">
        <f t="shared" ref="I31:I36" si="12">IFERROR(H31/F31-1,"")</f>
        <v/>
      </c>
      <c r="J31" s="142"/>
      <c r="K31" s="157" t="str">
        <f t="shared" ref="K31:K36" si="13">IFERROR(J31/H31-1,"")</f>
        <v/>
      </c>
      <c r="L31" s="142"/>
      <c r="M31" s="158"/>
    </row>
    <row r="32" spans="4:13" ht="15" x14ac:dyDescent="0.25">
      <c r="D32" s="143" t="s">
        <v>135</v>
      </c>
      <c r="E32" s="141"/>
      <c r="F32" s="142"/>
      <c r="G32" s="157" t="str">
        <f t="shared" si="7"/>
        <v/>
      </c>
      <c r="H32" s="142"/>
      <c r="I32" s="157" t="str">
        <f t="shared" si="12"/>
        <v/>
      </c>
      <c r="J32" s="142"/>
      <c r="K32" s="157" t="str">
        <f t="shared" si="13"/>
        <v/>
      </c>
      <c r="L32" s="142"/>
      <c r="M32" s="158"/>
    </row>
    <row r="33" spans="4:13" ht="15" x14ac:dyDescent="0.25">
      <c r="D33" s="143" t="s">
        <v>135</v>
      </c>
      <c r="E33" s="141"/>
      <c r="F33" s="142"/>
      <c r="G33" s="157" t="str">
        <f t="shared" si="7"/>
        <v/>
      </c>
      <c r="H33" s="142"/>
      <c r="I33" s="157" t="str">
        <f t="shared" si="12"/>
        <v/>
      </c>
      <c r="J33" s="142"/>
      <c r="K33" s="157" t="str">
        <f t="shared" si="13"/>
        <v/>
      </c>
      <c r="L33" s="142"/>
      <c r="M33" s="158"/>
    </row>
    <row r="34" spans="4:13" ht="15" x14ac:dyDescent="0.25">
      <c r="D34" s="143" t="s">
        <v>135</v>
      </c>
      <c r="E34" s="141"/>
      <c r="F34" s="142"/>
      <c r="G34" s="157" t="str">
        <f t="shared" si="7"/>
        <v/>
      </c>
      <c r="H34" s="142"/>
      <c r="I34" s="157" t="str">
        <f t="shared" si="12"/>
        <v/>
      </c>
      <c r="J34" s="142"/>
      <c r="K34" s="157" t="str">
        <f t="shared" si="13"/>
        <v/>
      </c>
      <c r="L34" s="142"/>
      <c r="M34" s="158"/>
    </row>
    <row r="35" spans="4:13" ht="15" x14ac:dyDescent="0.25">
      <c r="D35" s="143" t="s">
        <v>135</v>
      </c>
      <c r="E35" s="141"/>
      <c r="F35" s="142"/>
      <c r="G35" s="157" t="str">
        <f t="shared" si="7"/>
        <v/>
      </c>
      <c r="H35" s="142"/>
      <c r="I35" s="157" t="str">
        <f t="shared" si="12"/>
        <v/>
      </c>
      <c r="J35" s="142"/>
      <c r="K35" s="157" t="str">
        <f t="shared" si="13"/>
        <v/>
      </c>
      <c r="L35" s="142"/>
      <c r="M35" s="158"/>
    </row>
    <row r="36" spans="4:13" ht="15" x14ac:dyDescent="0.25">
      <c r="D36" s="143" t="s">
        <v>135</v>
      </c>
      <c r="E36" s="141"/>
      <c r="F36" s="142"/>
      <c r="G36" s="157" t="str">
        <f t="shared" si="7"/>
        <v/>
      </c>
      <c r="H36" s="142"/>
      <c r="I36" s="157" t="str">
        <f t="shared" si="12"/>
        <v/>
      </c>
      <c r="J36" s="142"/>
      <c r="K36" s="157" t="str">
        <f t="shared" si="13"/>
        <v/>
      </c>
      <c r="L36" s="142"/>
      <c r="M36" s="158"/>
    </row>
    <row r="37" spans="4:13" ht="15" x14ac:dyDescent="0.25">
      <c r="D37" s="143" t="s">
        <v>135</v>
      </c>
      <c r="E37" s="141"/>
      <c r="F37" s="142"/>
      <c r="G37" s="157" t="str">
        <f t="shared" si="7"/>
        <v/>
      </c>
      <c r="H37" s="142"/>
      <c r="I37" s="157" t="str">
        <f t="shared" si="9"/>
        <v/>
      </c>
      <c r="J37" s="142"/>
      <c r="K37" s="157" t="str">
        <f t="shared" si="10"/>
        <v/>
      </c>
      <c r="L37" s="142"/>
      <c r="M37" s="158" t="str">
        <f t="shared" si="11"/>
        <v/>
      </c>
    </row>
    <row r="38" spans="4:13" ht="15" x14ac:dyDescent="0.25">
      <c r="D38" s="143" t="s">
        <v>135</v>
      </c>
      <c r="E38" s="141"/>
      <c r="F38" s="142"/>
      <c r="G38" s="157" t="str">
        <f t="shared" si="7"/>
        <v/>
      </c>
      <c r="H38" s="142"/>
      <c r="I38" s="157" t="str">
        <f t="shared" si="9"/>
        <v/>
      </c>
      <c r="J38" s="142"/>
      <c r="K38" s="157" t="str">
        <f t="shared" si="10"/>
        <v/>
      </c>
      <c r="L38" s="142"/>
      <c r="M38" s="158" t="str">
        <f t="shared" si="11"/>
        <v/>
      </c>
    </row>
    <row r="39" spans="4:13" ht="15" x14ac:dyDescent="0.25">
      <c r="D39" s="143" t="s">
        <v>135</v>
      </c>
      <c r="E39" s="141"/>
      <c r="F39" s="142"/>
      <c r="G39" s="157" t="str">
        <f t="shared" si="7"/>
        <v/>
      </c>
      <c r="H39" s="142"/>
      <c r="I39" s="157" t="str">
        <f t="shared" si="9"/>
        <v/>
      </c>
      <c r="J39" s="142"/>
      <c r="K39" s="157" t="str">
        <f t="shared" si="10"/>
        <v/>
      </c>
      <c r="L39" s="142"/>
      <c r="M39" s="158" t="str">
        <f t="shared" si="11"/>
        <v/>
      </c>
    </row>
    <row r="40" spans="4:13" ht="15" x14ac:dyDescent="0.25">
      <c r="D40" s="143" t="s">
        <v>135</v>
      </c>
      <c r="E40" s="141"/>
      <c r="F40" s="142"/>
      <c r="G40" s="157" t="str">
        <f t="shared" si="7"/>
        <v/>
      </c>
      <c r="H40" s="142"/>
      <c r="I40" s="157" t="str">
        <f t="shared" si="9"/>
        <v/>
      </c>
      <c r="J40" s="142"/>
      <c r="K40" s="157" t="str">
        <f t="shared" si="10"/>
        <v/>
      </c>
      <c r="L40" s="142"/>
      <c r="M40" s="158" t="str">
        <f t="shared" si="11"/>
        <v/>
      </c>
    </row>
    <row r="41" spans="4:13" ht="15" x14ac:dyDescent="0.25">
      <c r="D41" s="143" t="s">
        <v>136</v>
      </c>
      <c r="E41" s="141"/>
      <c r="F41" s="142"/>
      <c r="G41" s="157" t="str">
        <f t="shared" si="7"/>
        <v/>
      </c>
      <c r="H41" s="142"/>
      <c r="I41" s="157" t="str">
        <f t="shared" si="9"/>
        <v/>
      </c>
      <c r="J41" s="142"/>
      <c r="K41" s="157" t="str">
        <f t="shared" si="10"/>
        <v/>
      </c>
      <c r="L41" s="142"/>
      <c r="M41" s="158" t="str">
        <f t="shared" si="11"/>
        <v/>
      </c>
    </row>
    <row r="42" spans="4:13" ht="15" x14ac:dyDescent="0.25">
      <c r="D42" s="143" t="s">
        <v>136</v>
      </c>
      <c r="E42" s="141"/>
      <c r="F42" s="142"/>
      <c r="G42" s="157" t="str">
        <f t="shared" si="7"/>
        <v/>
      </c>
      <c r="H42" s="142"/>
      <c r="I42" s="157" t="str">
        <f t="shared" si="9"/>
        <v/>
      </c>
      <c r="J42" s="142"/>
      <c r="K42" s="157" t="str">
        <f t="shared" si="10"/>
        <v/>
      </c>
      <c r="L42" s="142"/>
      <c r="M42" s="158" t="str">
        <f t="shared" si="11"/>
        <v/>
      </c>
    </row>
    <row r="43" spans="4:13" x14ac:dyDescent="0.25">
      <c r="D43" s="168"/>
      <c r="E43" s="176"/>
      <c r="M43" s="161"/>
    </row>
    <row r="44" spans="4:13" ht="15" x14ac:dyDescent="0.25">
      <c r="D44" s="170" t="s">
        <v>49</v>
      </c>
      <c r="E44" s="171">
        <f>E22-E23</f>
        <v>0</v>
      </c>
      <c r="F44" s="171">
        <f t="shared" ref="F44:L44" si="14">F22-F23</f>
        <v>0</v>
      </c>
      <c r="G44" s="172" t="str">
        <f t="shared" ref="G44:G51" si="15">IFERROR(F44/E44-1,"")</f>
        <v/>
      </c>
      <c r="H44" s="171">
        <f t="shared" si="14"/>
        <v>0</v>
      </c>
      <c r="I44" s="172" t="str">
        <f>IFERROR(H44/F44-1,"")</f>
        <v/>
      </c>
      <c r="J44" s="171">
        <f t="shared" si="14"/>
        <v>0</v>
      </c>
      <c r="K44" s="172" t="str">
        <f>IFERROR(J44/H44-1,"")</f>
        <v/>
      </c>
      <c r="L44" s="171">
        <f t="shared" si="14"/>
        <v>0</v>
      </c>
      <c r="M44" s="172" t="str">
        <f>IFERROR(L44/J44-1,"")</f>
        <v/>
      </c>
    </row>
    <row r="45" spans="4:13" ht="15" x14ac:dyDescent="0.25">
      <c r="D45" s="177" t="s">
        <v>50</v>
      </c>
      <c r="E45" s="141"/>
      <c r="F45" s="142"/>
      <c r="G45" s="157" t="str">
        <f t="shared" si="15"/>
        <v/>
      </c>
      <c r="H45" s="142"/>
      <c r="I45" s="157" t="str">
        <f t="shared" ref="I45:I51" si="16">IFERROR(H45/F45-1,"")</f>
        <v/>
      </c>
      <c r="J45" s="142"/>
      <c r="K45" s="157" t="str">
        <f t="shared" ref="K45:M51" si="17">IFERROR(J45/H45-1,"")</f>
        <v/>
      </c>
      <c r="L45" s="142"/>
      <c r="M45" s="158" t="str">
        <f t="shared" si="17"/>
        <v/>
      </c>
    </row>
    <row r="46" spans="4:13" x14ac:dyDescent="0.25">
      <c r="D46" s="175"/>
      <c r="E46" s="160"/>
      <c r="G46" s="157" t="str">
        <f t="shared" si="15"/>
        <v/>
      </c>
      <c r="I46" s="157" t="str">
        <f t="shared" si="16"/>
        <v/>
      </c>
      <c r="K46" s="157" t="str">
        <f t="shared" si="17"/>
        <v/>
      </c>
      <c r="M46" s="161"/>
    </row>
    <row r="47" spans="4:13" ht="15" x14ac:dyDescent="0.25">
      <c r="D47" s="177" t="s">
        <v>51</v>
      </c>
      <c r="E47" s="165">
        <f>SUM(E48:E51)</f>
        <v>0</v>
      </c>
      <c r="F47" s="166">
        <f t="shared" ref="F47:L47" si="18">SUM(F48:F51)</f>
        <v>0</v>
      </c>
      <c r="G47" s="157" t="str">
        <f t="shared" si="15"/>
        <v/>
      </c>
      <c r="H47" s="166">
        <f t="shared" si="18"/>
        <v>0</v>
      </c>
      <c r="I47" s="157" t="str">
        <f t="shared" si="16"/>
        <v/>
      </c>
      <c r="J47" s="166">
        <f t="shared" si="18"/>
        <v>0</v>
      </c>
      <c r="K47" s="157" t="str">
        <f t="shared" si="17"/>
        <v/>
      </c>
      <c r="L47" s="166">
        <f t="shared" si="18"/>
        <v>0</v>
      </c>
      <c r="M47" s="158"/>
    </row>
    <row r="48" spans="4:13" ht="15" x14ac:dyDescent="0.25">
      <c r="D48" s="178" t="s">
        <v>52</v>
      </c>
      <c r="E48" s="141"/>
      <c r="F48" s="142"/>
      <c r="G48" s="157" t="str">
        <f t="shared" si="15"/>
        <v/>
      </c>
      <c r="H48" s="142"/>
      <c r="I48" s="157" t="str">
        <f t="shared" si="16"/>
        <v/>
      </c>
      <c r="J48" s="142"/>
      <c r="K48" s="157" t="str">
        <f t="shared" si="17"/>
        <v/>
      </c>
      <c r="L48" s="142"/>
      <c r="M48" s="158" t="str">
        <f t="shared" si="17"/>
        <v/>
      </c>
    </row>
    <row r="49" spans="4:13" ht="15" x14ac:dyDescent="0.25">
      <c r="D49" s="178" t="s">
        <v>53</v>
      </c>
      <c r="E49" s="141"/>
      <c r="F49" s="142"/>
      <c r="G49" s="157" t="str">
        <f t="shared" si="15"/>
        <v/>
      </c>
      <c r="H49" s="142"/>
      <c r="I49" s="157" t="str">
        <f t="shared" si="16"/>
        <v/>
      </c>
      <c r="J49" s="142"/>
      <c r="K49" s="157" t="str">
        <f t="shared" si="17"/>
        <v/>
      </c>
      <c r="L49" s="142"/>
      <c r="M49" s="158" t="str">
        <f t="shared" si="17"/>
        <v/>
      </c>
    </row>
    <row r="50" spans="4:13" ht="15" x14ac:dyDescent="0.25">
      <c r="D50" s="178" t="s">
        <v>54</v>
      </c>
      <c r="E50" s="141"/>
      <c r="F50" s="142"/>
      <c r="G50" s="157" t="str">
        <f t="shared" si="15"/>
        <v/>
      </c>
      <c r="H50" s="142"/>
      <c r="I50" s="157" t="str">
        <f t="shared" si="16"/>
        <v/>
      </c>
      <c r="J50" s="142"/>
      <c r="K50" s="157" t="str">
        <f t="shared" si="17"/>
        <v/>
      </c>
      <c r="L50" s="142"/>
      <c r="M50" s="158" t="str">
        <f t="shared" si="17"/>
        <v/>
      </c>
    </row>
    <row r="51" spans="4:13" ht="15" x14ac:dyDescent="0.25">
      <c r="D51" s="178" t="s">
        <v>55</v>
      </c>
      <c r="E51" s="141"/>
      <c r="F51" s="142"/>
      <c r="G51" s="157" t="str">
        <f t="shared" si="15"/>
        <v/>
      </c>
      <c r="H51" s="142"/>
      <c r="I51" s="157" t="str">
        <f t="shared" si="16"/>
        <v/>
      </c>
      <c r="J51" s="142"/>
      <c r="K51" s="157" t="str">
        <f t="shared" si="17"/>
        <v/>
      </c>
      <c r="L51" s="142"/>
      <c r="M51" s="158" t="str">
        <f t="shared" si="17"/>
        <v/>
      </c>
    </row>
    <row r="52" spans="4:13" x14ac:dyDescent="0.25">
      <c r="D52" s="178"/>
      <c r="E52" s="179"/>
      <c r="M52" s="161"/>
    </row>
    <row r="53" spans="4:13" ht="15" x14ac:dyDescent="0.25">
      <c r="D53" s="170" t="s">
        <v>56</v>
      </c>
      <c r="E53" s="171">
        <f>E44-E45-E47</f>
        <v>0</v>
      </c>
      <c r="F53" s="171">
        <f>F44-F45-F47</f>
        <v>0</v>
      </c>
      <c r="G53" s="172" t="str">
        <f>IFERROR(F53/E53-1,"")</f>
        <v/>
      </c>
      <c r="H53" s="171">
        <f>H44-H45-H47</f>
        <v>0</v>
      </c>
      <c r="I53" s="172" t="str">
        <f>IFERROR(H53/F53-1,"")</f>
        <v/>
      </c>
      <c r="J53" s="171">
        <f>J44-J45-J47</f>
        <v>0</v>
      </c>
      <c r="K53" s="172" t="str">
        <f>IFERROR(J53/H53-1,"")</f>
        <v/>
      </c>
      <c r="L53" s="171">
        <f>L44-L45-L47</f>
        <v>0</v>
      </c>
      <c r="M53" s="172" t="str">
        <f>IFERROR(L53/J53-1,"")</f>
        <v/>
      </c>
    </row>
    <row r="54" spans="4:13" ht="15" x14ac:dyDescent="0.25">
      <c r="D54" s="177" t="s">
        <v>57</v>
      </c>
      <c r="E54" s="180">
        <f>IFERROR(Trésorerie!G44,0)</f>
        <v>0</v>
      </c>
      <c r="F54" s="181">
        <f>IFERROR(Trésorerie!H44,0)</f>
        <v>0</v>
      </c>
      <c r="G54" s="181" t="str">
        <f>IFERROR(F54/E54-1,"")</f>
        <v/>
      </c>
      <c r="H54" s="181">
        <f>IFERROR(Trésorerie!I44,0)</f>
        <v>0</v>
      </c>
      <c r="I54" s="181" t="str">
        <f t="shared" ref="I54:I56" si="19">IFERROR(H54/F54-1,"")</f>
        <v/>
      </c>
      <c r="J54" s="181">
        <f>IFERROR(Trésorerie!J44,0)</f>
        <v>0</v>
      </c>
      <c r="K54" s="182" t="str">
        <f t="shared" ref="K54:K56" si="20">IFERROR(J54/H54-1,"")</f>
        <v/>
      </c>
      <c r="L54" s="181">
        <f>IFERROR(Trésorerie!K44,0)</f>
        <v>0</v>
      </c>
      <c r="M54" s="158" t="str">
        <f>IFERROR(L54/J54-1,"")</f>
        <v/>
      </c>
    </row>
    <row r="55" spans="4:13" x14ac:dyDescent="0.25">
      <c r="D55" s="177"/>
      <c r="E55" s="160"/>
      <c r="G55" s="157" t="str">
        <f>IFERROR(F55/E55-1,"")</f>
        <v/>
      </c>
      <c r="I55" s="157" t="str">
        <f t="shared" si="19"/>
        <v/>
      </c>
      <c r="K55" s="157" t="str">
        <f t="shared" si="20"/>
        <v/>
      </c>
      <c r="M55" s="161"/>
    </row>
    <row r="56" spans="4:13" ht="15" x14ac:dyDescent="0.25">
      <c r="D56" s="183" t="s">
        <v>58</v>
      </c>
      <c r="E56" s="141"/>
      <c r="F56" s="142"/>
      <c r="G56" s="157" t="str">
        <f>IFERROR(F56/E56-1,"")</f>
        <v/>
      </c>
      <c r="H56" s="142"/>
      <c r="I56" s="157" t="str">
        <f t="shared" si="19"/>
        <v/>
      </c>
      <c r="J56" s="142"/>
      <c r="K56" s="157" t="str">
        <f t="shared" si="20"/>
        <v/>
      </c>
      <c r="L56" s="142"/>
      <c r="M56" s="158" t="str">
        <f t="shared" ref="M56" si="21">IFERROR(L56/K56-1,"")</f>
        <v/>
      </c>
    </row>
    <row r="57" spans="4:13" x14ac:dyDescent="0.25">
      <c r="D57" s="177"/>
      <c r="E57" s="160"/>
      <c r="M57" s="161"/>
    </row>
    <row r="58" spans="4:13" ht="15" x14ac:dyDescent="0.25">
      <c r="D58" s="170" t="s">
        <v>59</v>
      </c>
      <c r="E58" s="171">
        <f>E53-E54-E56</f>
        <v>0</v>
      </c>
      <c r="F58" s="171">
        <f t="shared" ref="F58:L58" si="22">F53-F54-F56</f>
        <v>0</v>
      </c>
      <c r="G58" s="172" t="str">
        <f>IFERROR(F58/E58-1,"")</f>
        <v/>
      </c>
      <c r="H58" s="171">
        <f t="shared" si="22"/>
        <v>0</v>
      </c>
      <c r="I58" s="172" t="str">
        <f>IFERROR(H58/F58-1,"")</f>
        <v/>
      </c>
      <c r="J58" s="171">
        <f>J53-J54-J56</f>
        <v>0</v>
      </c>
      <c r="K58" s="172" t="str">
        <f>IFERROR(J58/H58-1,"")</f>
        <v/>
      </c>
      <c r="L58" s="171">
        <f t="shared" si="22"/>
        <v>0</v>
      </c>
      <c r="M58" s="172" t="str">
        <f>IFERROR(L58/J58-1,"")</f>
        <v/>
      </c>
    </row>
    <row r="59" spans="4:13" ht="15" x14ac:dyDescent="0.25">
      <c r="D59" s="177" t="s">
        <v>60</v>
      </c>
      <c r="E59" s="141"/>
      <c r="F59" s="142"/>
      <c r="G59" s="157" t="str">
        <f>IFERROR(F59/E59-1,"")</f>
        <v/>
      </c>
      <c r="H59" s="142"/>
      <c r="I59" s="157" t="str">
        <f t="shared" ref="I59" si="23">IFERROR(H59/F59-1,"")</f>
        <v/>
      </c>
      <c r="J59" s="142"/>
      <c r="K59" s="157" t="str">
        <f t="shared" ref="K59" si="24">IFERROR(J59/H59-1,"")</f>
        <v/>
      </c>
      <c r="L59" s="142"/>
      <c r="M59" s="158" t="str">
        <f t="shared" ref="M59" si="25">IFERROR(L59/K59-1,"")</f>
        <v/>
      </c>
    </row>
    <row r="60" spans="4:13" x14ac:dyDescent="0.25">
      <c r="D60" s="177"/>
      <c r="E60" s="163"/>
      <c r="M60" s="161"/>
    </row>
    <row r="61" spans="4:13" x14ac:dyDescent="0.25">
      <c r="D61" s="184"/>
      <c r="E61" s="163"/>
      <c r="M61" s="161"/>
    </row>
    <row r="62" spans="4:13" ht="15" x14ac:dyDescent="0.25">
      <c r="D62" s="170" t="s">
        <v>61</v>
      </c>
      <c r="E62" s="171">
        <f>E58-E59</f>
        <v>0</v>
      </c>
      <c r="F62" s="171">
        <f t="shared" ref="F62:L62" si="26">F58-F59</f>
        <v>0</v>
      </c>
      <c r="G62" s="172" t="str">
        <f>IFERROR(F62/E62-1,"")</f>
        <v/>
      </c>
      <c r="H62" s="171">
        <f t="shared" si="26"/>
        <v>0</v>
      </c>
      <c r="I62" s="172" t="str">
        <f>IFERROR(H62/F62-1,"")</f>
        <v/>
      </c>
      <c r="J62" s="171">
        <f t="shared" si="26"/>
        <v>0</v>
      </c>
      <c r="K62" s="172" t="str">
        <f>IFERROR(J62/H62-1,"")</f>
        <v/>
      </c>
      <c r="L62" s="171">
        <f t="shared" si="26"/>
        <v>0</v>
      </c>
      <c r="M62" s="172" t="str">
        <f>IFERROR(L62/J62-1,"")</f>
        <v/>
      </c>
    </row>
    <row r="65" spans="5:12" ht="15" x14ac:dyDescent="0.25">
      <c r="E65" s="146"/>
      <c r="F65" s="146"/>
      <c r="G65" s="146"/>
      <c r="H65" s="146"/>
      <c r="I65" s="146"/>
      <c r="J65" s="146"/>
      <c r="K65" s="146"/>
      <c r="L65" s="146"/>
    </row>
    <row r="66" spans="5:12" x14ac:dyDescent="0.25">
      <c r="L66" s="101"/>
    </row>
  </sheetData>
  <sheetProtection algorithmName="SHA-512" hashValue="LcuV/ug9ZscD4l2IGiedhvfM973R7fNfFWb21q5SP1b7dpNrBYhoc+lTLI5pHtpgf2YR2sHRZ7zb6BGmlvmTMg==" saltValue="IyH4x2FxmWmKRZaYofFJjg==" spinCount="100000" sheet="1" objects="1" scenarios="1" selectLockedCells="1"/>
  <mergeCells count="2">
    <mergeCell ref="A1:M1"/>
    <mergeCell ref="E3:H3"/>
  </mergeCells>
  <pageMargins left="0.25" right="0.25" top="0.75" bottom="0.75" header="0.3" footer="0.3"/>
  <pageSetup paperSize="9" scale="51" orientation="portrait" r:id="rId1"/>
  <ignoredErrors>
    <ignoredError sqref="G9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LISTE!$B$3:$B$39</xm:f>
          </x14:formula1>
          <xm:sqref>D31:D40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56"/>
  <sheetViews>
    <sheetView showGridLines="0" zoomScaleNormal="100" workbookViewId="0">
      <selection activeCell="G35" sqref="G35"/>
    </sheetView>
  </sheetViews>
  <sheetFormatPr baseColWidth="10" defaultRowHeight="15" x14ac:dyDescent="0.25"/>
  <cols>
    <col min="1" max="4" width="1.85546875" customWidth="1"/>
    <col min="5" max="5" width="51.5703125" bestFit="1" customWidth="1"/>
    <col min="6" max="6" width="7.42578125" style="78" hidden="1" customWidth="1"/>
    <col min="7" max="7" width="20.85546875" style="78" customWidth="1"/>
    <col min="8" max="11" width="20.85546875" customWidth="1"/>
    <col min="14" max="14" width="22" customWidth="1"/>
  </cols>
  <sheetData>
    <row r="1" spans="1:14" ht="21" customHeight="1" x14ac:dyDescent="0.25">
      <c r="A1" s="228" t="s">
        <v>134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4" ht="40.5" customHeight="1" x14ac:dyDescent="0.25">
      <c r="A2" s="8">
        <f>'CR Prévisionnel'!A2</f>
        <v>0</v>
      </c>
      <c r="E2" s="3"/>
      <c r="F2" s="3"/>
      <c r="G2" s="5"/>
      <c r="H2" s="3"/>
      <c r="I2" s="3"/>
      <c r="J2" s="3"/>
      <c r="K2" s="3"/>
      <c r="L2" s="3"/>
    </row>
    <row r="3" spans="1:14" ht="26.25" x14ac:dyDescent="0.4">
      <c r="E3" s="79" t="s">
        <v>131</v>
      </c>
      <c r="G3" s="229" t="str">
        <f>IF(Nom_projet="","",Nom_projet)</f>
        <v/>
      </c>
      <c r="H3" s="229"/>
      <c r="I3" s="229"/>
      <c r="J3" s="32"/>
      <c r="K3" s="32"/>
    </row>
    <row r="4" spans="1:14" ht="15.75" x14ac:dyDescent="0.25">
      <c r="G4" s="32"/>
      <c r="H4" s="32"/>
      <c r="I4" s="32"/>
      <c r="J4" s="32"/>
      <c r="K4" s="32"/>
      <c r="M4" s="64" t="s">
        <v>128</v>
      </c>
      <c r="N4" s="65" t="s">
        <v>127</v>
      </c>
    </row>
    <row r="5" spans="1:14" x14ac:dyDescent="0.25">
      <c r="I5" s="32"/>
      <c r="J5" s="32"/>
      <c r="K5" s="32"/>
    </row>
    <row r="6" spans="1:14" ht="26.25" x14ac:dyDescent="0.4">
      <c r="B6" s="76" t="s">
        <v>117</v>
      </c>
      <c r="E6" s="3"/>
      <c r="F6" s="3"/>
      <c r="I6" s="3"/>
      <c r="J6" s="3"/>
      <c r="K6" s="3"/>
      <c r="L6" s="3"/>
    </row>
    <row r="8" spans="1:14" x14ac:dyDescent="0.25">
      <c r="E8" s="55"/>
      <c r="F8" s="30"/>
      <c r="G8" s="58" t="str">
        <f>Financement!E25</f>
        <v>ANNEE 1</v>
      </c>
      <c r="H8" s="56" t="str">
        <f>Financement!F25</f>
        <v>ANNEE 2</v>
      </c>
      <c r="I8" s="56" t="str">
        <f>Financement!G25</f>
        <v>ANNEE 3</v>
      </c>
      <c r="J8" s="56" t="str">
        <f>Financement!H25</f>
        <v>ANNEE 4</v>
      </c>
      <c r="K8" s="57" t="str">
        <f>Financement!I25</f>
        <v>ANNEE 5</v>
      </c>
    </row>
    <row r="9" spans="1:14" x14ac:dyDescent="0.25">
      <c r="E9" s="19"/>
      <c r="F9" s="84"/>
      <c r="G9" s="59">
        <f>Financement!E26</f>
        <v>2024</v>
      </c>
      <c r="H9" s="10">
        <f>Financement!F26</f>
        <v>2025</v>
      </c>
      <c r="I9" s="10">
        <f>Financement!G26</f>
        <v>2026</v>
      </c>
      <c r="J9" s="10">
        <f>Financement!H26</f>
        <v>2027</v>
      </c>
      <c r="K9" s="54">
        <f>Financement!I26</f>
        <v>2028</v>
      </c>
    </row>
    <row r="10" spans="1:14" x14ac:dyDescent="0.25">
      <c r="E10" s="33" t="s">
        <v>110</v>
      </c>
      <c r="F10" s="30"/>
      <c r="G10" s="33">
        <f>F23+Financement!$E$57</f>
        <v>0</v>
      </c>
      <c r="H10" s="33">
        <f>G36</f>
        <v>0</v>
      </c>
      <c r="I10" s="33">
        <f t="shared" ref="I10:K10" si="0">H36</f>
        <v>0</v>
      </c>
      <c r="J10" s="33">
        <f t="shared" si="0"/>
        <v>0</v>
      </c>
      <c r="K10" s="36">
        <f t="shared" si="0"/>
        <v>0</v>
      </c>
    </row>
    <row r="11" spans="1:14" x14ac:dyDescent="0.25">
      <c r="E11" s="16" t="s">
        <v>83</v>
      </c>
      <c r="F11" s="85"/>
      <c r="G11" s="40">
        <f>Financement!E18</f>
        <v>0</v>
      </c>
      <c r="H11" s="41">
        <f>Financement!F18</f>
        <v>0</v>
      </c>
      <c r="I11" s="41">
        <f>Financement!G18</f>
        <v>0</v>
      </c>
      <c r="J11" s="41">
        <f>Financement!H18</f>
        <v>0</v>
      </c>
      <c r="K11" s="42">
        <f>Financement!I18</f>
        <v>0</v>
      </c>
    </row>
    <row r="12" spans="1:14" x14ac:dyDescent="0.25">
      <c r="E12" s="4" t="s">
        <v>84</v>
      </c>
      <c r="F12" s="86"/>
      <c r="G12" s="47">
        <f>Financement!E19</f>
        <v>0</v>
      </c>
      <c r="H12" s="46">
        <f>Financement!F19</f>
        <v>0</v>
      </c>
      <c r="I12" s="46">
        <f>Financement!G19</f>
        <v>0</v>
      </c>
      <c r="J12" s="46">
        <f>Financement!H19</f>
        <v>0</v>
      </c>
      <c r="K12" s="48">
        <f>Financement!I19</f>
        <v>0</v>
      </c>
    </row>
    <row r="13" spans="1:14" x14ac:dyDescent="0.25">
      <c r="E13" s="4" t="s">
        <v>85</v>
      </c>
      <c r="F13" s="86"/>
      <c r="G13" s="47">
        <f>Financement!E20</f>
        <v>0</v>
      </c>
      <c r="H13" s="46">
        <f>Financement!F20</f>
        <v>0</v>
      </c>
      <c r="I13" s="46">
        <f>Financement!G20</f>
        <v>0</v>
      </c>
      <c r="J13" s="46">
        <f>Financement!H20</f>
        <v>0</v>
      </c>
      <c r="K13" s="48">
        <f>Financement!I20</f>
        <v>0</v>
      </c>
    </row>
    <row r="14" spans="1:14" x14ac:dyDescent="0.25">
      <c r="E14" s="16" t="str">
        <f>Financement!D28</f>
        <v>FMIS Ingénierie de projet</v>
      </c>
      <c r="F14" s="85"/>
      <c r="G14" s="40">
        <f>Financement!E28</f>
        <v>0</v>
      </c>
      <c r="H14" s="41">
        <f>Financement!F28</f>
        <v>0</v>
      </c>
      <c r="I14" s="41">
        <f>Financement!G28</f>
        <v>0</v>
      </c>
      <c r="J14" s="41">
        <f>Financement!H28</f>
        <v>0</v>
      </c>
      <c r="K14" s="42">
        <f>Financement!I28</f>
        <v>0</v>
      </c>
    </row>
    <row r="15" spans="1:14" s="185" customFormat="1" x14ac:dyDescent="0.25">
      <c r="D15" s="186"/>
      <c r="E15" s="187" t="str">
        <f>Financement!D29</f>
        <v>FMIS Construction / Acquisition</v>
      </c>
      <c r="F15" s="188"/>
      <c r="G15" s="189">
        <f>Financement!E29</f>
        <v>0</v>
      </c>
      <c r="H15" s="190">
        <f>Financement!F29</f>
        <v>0</v>
      </c>
      <c r="I15" s="191">
        <f>Financement!G29</f>
        <v>0</v>
      </c>
      <c r="J15" s="191">
        <f>Financement!H29</f>
        <v>0</v>
      </c>
      <c r="K15" s="192">
        <f>Financement!I29</f>
        <v>0</v>
      </c>
    </row>
    <row r="16" spans="1:14" x14ac:dyDescent="0.25">
      <c r="E16" s="4" t="str">
        <f>Financement!D30</f>
        <v>FMIS Travaux</v>
      </c>
      <c r="F16" s="86"/>
      <c r="G16" s="47">
        <f>Financement!E30</f>
        <v>0</v>
      </c>
      <c r="H16" s="46">
        <f>Financement!F30</f>
        <v>0</v>
      </c>
      <c r="I16" s="46">
        <f>Financement!G30</f>
        <v>0</v>
      </c>
      <c r="J16" s="46">
        <f>Financement!H30</f>
        <v>0</v>
      </c>
      <c r="K16" s="48">
        <f>Financement!I30</f>
        <v>0</v>
      </c>
    </row>
    <row r="17" spans="4:11" x14ac:dyDescent="0.25">
      <c r="E17" s="4" t="str">
        <f>Financement!D31</f>
        <v>Autofinancement</v>
      </c>
      <c r="F17" s="86"/>
      <c r="G17" s="47">
        <f>Financement!E31</f>
        <v>0</v>
      </c>
      <c r="H17" s="46">
        <f>Financement!F31</f>
        <v>0</v>
      </c>
      <c r="I17" s="46">
        <f>Financement!G31</f>
        <v>0</v>
      </c>
      <c r="J17" s="46">
        <f>Financement!H31</f>
        <v>0</v>
      </c>
      <c r="K17" s="48">
        <f>Financement!I31</f>
        <v>0</v>
      </c>
    </row>
    <row r="18" spans="4:11" x14ac:dyDescent="0.25">
      <c r="E18" s="4" t="str">
        <f>Financement!D32</f>
        <v>Emprunt</v>
      </c>
      <c r="F18" s="86"/>
      <c r="G18" s="47">
        <f>Financement!E32</f>
        <v>0</v>
      </c>
      <c r="H18" s="46">
        <f>Financement!F32</f>
        <v>0</v>
      </c>
      <c r="I18" s="46">
        <f>Financement!G32</f>
        <v>0</v>
      </c>
      <c r="J18" s="46">
        <f>Financement!H32</f>
        <v>0</v>
      </c>
      <c r="K18" s="48">
        <f>Financement!I32</f>
        <v>0</v>
      </c>
    </row>
    <row r="19" spans="4:11" x14ac:dyDescent="0.25">
      <c r="E19" s="4" t="str">
        <f>Financement!D33</f>
        <v>Région</v>
      </c>
      <c r="F19" s="86"/>
      <c r="G19" s="47">
        <f>Financement!E33</f>
        <v>0</v>
      </c>
      <c r="H19" s="46">
        <f>Financement!F33</f>
        <v>0</v>
      </c>
      <c r="I19" s="46">
        <f>Financement!G33</f>
        <v>0</v>
      </c>
      <c r="J19" s="46">
        <f>Financement!H33</f>
        <v>0</v>
      </c>
      <c r="K19" s="48">
        <f>Financement!I33</f>
        <v>0</v>
      </c>
    </row>
    <row r="20" spans="4:11" x14ac:dyDescent="0.25">
      <c r="E20" s="4" t="str">
        <f>Financement!D34</f>
        <v>Département</v>
      </c>
      <c r="F20" s="86"/>
      <c r="G20" s="47">
        <f>Financement!E34</f>
        <v>0</v>
      </c>
      <c r="H20" s="46">
        <f>Financement!F34</f>
        <v>0</v>
      </c>
      <c r="I20" s="46">
        <f>Financement!G34</f>
        <v>0</v>
      </c>
      <c r="J20" s="46">
        <f>Financement!H34</f>
        <v>0</v>
      </c>
      <c r="K20" s="48">
        <f>Financement!I34</f>
        <v>0</v>
      </c>
    </row>
    <row r="21" spans="4:11" x14ac:dyDescent="0.25">
      <c r="E21" s="4" t="str">
        <f>Financement!D35</f>
        <v>Autre financeur à saisir</v>
      </c>
      <c r="F21" s="86"/>
      <c r="G21" s="47">
        <f>Financement!E35</f>
        <v>0</v>
      </c>
      <c r="H21" s="46">
        <f>Financement!F35</f>
        <v>0</v>
      </c>
      <c r="I21" s="46">
        <f>Financement!G35</f>
        <v>0</v>
      </c>
      <c r="J21" s="46">
        <f>Financement!H35</f>
        <v>0</v>
      </c>
      <c r="K21" s="48">
        <f>Financement!I35</f>
        <v>0</v>
      </c>
    </row>
    <row r="22" spans="4:11" x14ac:dyDescent="0.25">
      <c r="E22" s="4" t="str">
        <f>Financement!D40</f>
        <v>Autre financeur à saisir</v>
      </c>
      <c r="F22" s="86"/>
      <c r="G22" s="47">
        <f>Financement!E40</f>
        <v>0</v>
      </c>
      <c r="H22" s="46">
        <f>Financement!F40</f>
        <v>0</v>
      </c>
      <c r="I22" s="46">
        <f>Financement!G40</f>
        <v>0</v>
      </c>
      <c r="J22" s="46">
        <f>Financement!H40</f>
        <v>0</v>
      </c>
      <c r="K22" s="48">
        <f>Financement!I40</f>
        <v>0</v>
      </c>
    </row>
    <row r="23" spans="4:11" x14ac:dyDescent="0.25">
      <c r="E23" s="19" t="str">
        <f>Financement!D41</f>
        <v>Autre financeur à saisir</v>
      </c>
      <c r="F23" s="84"/>
      <c r="G23" s="47">
        <f>Financement!E41</f>
        <v>0</v>
      </c>
      <c r="H23" s="44">
        <f>Financement!F41</f>
        <v>0</v>
      </c>
      <c r="I23" s="44">
        <f>Financement!G41</f>
        <v>0</v>
      </c>
      <c r="J23" s="44">
        <f>Financement!H41</f>
        <v>0</v>
      </c>
      <c r="K23" s="45">
        <f>Financement!I41</f>
        <v>0</v>
      </c>
    </row>
    <row r="24" spans="4:11" x14ac:dyDescent="0.25">
      <c r="E24" s="52" t="s">
        <v>123</v>
      </c>
      <c r="F24" s="87"/>
      <c r="G24" s="52">
        <f>SUM(G14:G23)-SUM(G11:G13)</f>
        <v>0</v>
      </c>
      <c r="H24" s="52">
        <f t="shared" ref="H24:K24" si="1">SUM(H14:H23)-SUM(H11:H13)</f>
        <v>0</v>
      </c>
      <c r="I24" s="52">
        <f t="shared" si="1"/>
        <v>0</v>
      </c>
      <c r="J24" s="52">
        <f t="shared" si="1"/>
        <v>0</v>
      </c>
      <c r="K24" s="53">
        <f t="shared" si="1"/>
        <v>0</v>
      </c>
    </row>
    <row r="25" spans="4:11" x14ac:dyDescent="0.25">
      <c r="D25" s="80"/>
      <c r="E25" s="81" t="str">
        <f>'CR Prévisionnel'!D9</f>
        <v xml:space="preserve"> Produits d'exploitation</v>
      </c>
      <c r="F25" s="83"/>
      <c r="G25" s="82">
        <f>'CR Prévisionnel'!E9</f>
        <v>0</v>
      </c>
      <c r="H25" s="83">
        <f>'CR Prévisionnel'!F9</f>
        <v>0</v>
      </c>
      <c r="I25" s="46">
        <f>'CR Prévisionnel'!H9</f>
        <v>0</v>
      </c>
      <c r="J25" s="46">
        <f>'CR Prévisionnel'!J9</f>
        <v>0</v>
      </c>
      <c r="K25" s="48">
        <f>'CR Prévisionnel'!L9</f>
        <v>0</v>
      </c>
    </row>
    <row r="26" spans="4:11" x14ac:dyDescent="0.25">
      <c r="D26" s="80"/>
      <c r="E26" s="81" t="str">
        <f>'CR Prévisionnel'!D17</f>
        <v xml:space="preserve"> Charges d'exploitation</v>
      </c>
      <c r="F26" s="83"/>
      <c r="G26" s="82">
        <f>'CR Prévisionnel'!E17</f>
        <v>0</v>
      </c>
      <c r="H26" s="83">
        <f>'CR Prévisionnel'!F17</f>
        <v>0</v>
      </c>
      <c r="I26" s="46">
        <f>'CR Prévisionnel'!H17</f>
        <v>0</v>
      </c>
      <c r="J26" s="46">
        <f>'CR Prévisionnel'!J17</f>
        <v>0</v>
      </c>
      <c r="K26" s="48">
        <f>'CR Prévisionnel'!L17</f>
        <v>0</v>
      </c>
    </row>
    <row r="27" spans="4:11" x14ac:dyDescent="0.25">
      <c r="E27" s="4" t="str">
        <f>'CR Prévisionnel'!D23</f>
        <v xml:space="preserve"> Charges externes</v>
      </c>
      <c r="F27" s="89"/>
      <c r="G27" s="47">
        <f>'CR Prévisionnel'!E23</f>
        <v>0</v>
      </c>
      <c r="H27" s="46">
        <f>'CR Prévisionnel'!F23</f>
        <v>0</v>
      </c>
      <c r="I27" s="46">
        <f>'CR Prévisionnel'!H23</f>
        <v>0</v>
      </c>
      <c r="J27" s="46">
        <f>'CR Prévisionnel'!J23</f>
        <v>0</v>
      </c>
      <c r="K27" s="48">
        <f>'CR Prévisionnel'!L23</f>
        <v>0</v>
      </c>
    </row>
    <row r="28" spans="4:11" x14ac:dyDescent="0.25">
      <c r="E28" s="4" t="str">
        <f>'CR Prévisionnel'!D45</f>
        <v>Impôts et taxes</v>
      </c>
      <c r="F28" s="89"/>
      <c r="G28" s="47">
        <f>'CR Prévisionnel'!E45</f>
        <v>0</v>
      </c>
      <c r="H28" s="46">
        <f>'CR Prévisionnel'!F45</f>
        <v>0</v>
      </c>
      <c r="I28" s="46">
        <f>'CR Prévisionnel'!H45</f>
        <v>0</v>
      </c>
      <c r="J28" s="46">
        <f>'CR Prévisionnel'!J45</f>
        <v>0</v>
      </c>
      <c r="K28" s="48">
        <f>'CR Prévisionnel'!L45</f>
        <v>0</v>
      </c>
    </row>
    <row r="29" spans="4:11" x14ac:dyDescent="0.25">
      <c r="E29" s="4" t="str">
        <f>'CR Prévisionnel'!D47</f>
        <v>Charges de personnel</v>
      </c>
      <c r="F29" s="89"/>
      <c r="G29" s="47">
        <f>'CR Prévisionnel'!E47</f>
        <v>0</v>
      </c>
      <c r="H29" s="46">
        <f>'CR Prévisionnel'!F47</f>
        <v>0</v>
      </c>
      <c r="I29" s="46">
        <f>'CR Prévisionnel'!H47</f>
        <v>0</v>
      </c>
      <c r="J29" s="46">
        <f>'CR Prévisionnel'!J47</f>
        <v>0</v>
      </c>
      <c r="K29" s="48">
        <f>'CR Prévisionnel'!L47</f>
        <v>0</v>
      </c>
    </row>
    <row r="30" spans="4:11" x14ac:dyDescent="0.25">
      <c r="E30" s="4" t="str">
        <f>'CR Prévisionnel'!D59</f>
        <v>Impôt sur les sociétés</v>
      </c>
      <c r="F30" s="89"/>
      <c r="G30" s="43">
        <f>'CR Prévisionnel'!E59</f>
        <v>0</v>
      </c>
      <c r="H30" s="46">
        <f>'CR Prévisionnel'!F59</f>
        <v>0</v>
      </c>
      <c r="I30" s="46">
        <f>'CR Prévisionnel'!H59</f>
        <v>0</v>
      </c>
      <c r="J30" s="46">
        <f>'CR Prévisionnel'!J59</f>
        <v>0</v>
      </c>
      <c r="K30" s="48">
        <f>'CR Prévisionnel'!L59</f>
        <v>0</v>
      </c>
    </row>
    <row r="31" spans="4:11" x14ac:dyDescent="0.25">
      <c r="E31" s="52" t="s">
        <v>125</v>
      </c>
      <c r="F31" s="89"/>
      <c r="G31" s="52">
        <f>G25-SUM(G26:G30)</f>
        <v>0</v>
      </c>
      <c r="H31" s="52">
        <f t="shared" ref="H31:K31" si="2">H25-SUM(H26:H30)</f>
        <v>0</v>
      </c>
      <c r="I31" s="52">
        <f>I25-SUM(I26:I30)</f>
        <v>0</v>
      </c>
      <c r="J31" s="52">
        <f t="shared" si="2"/>
        <v>0</v>
      </c>
      <c r="K31" s="53">
        <f t="shared" si="2"/>
        <v>0</v>
      </c>
    </row>
    <row r="32" spans="4:11" x14ac:dyDescent="0.25">
      <c r="D32" s="80"/>
      <c r="E32" s="81" t="s">
        <v>116</v>
      </c>
      <c r="F32" s="83">
        <f>SUM(F28:F31)</f>
        <v>0</v>
      </c>
      <c r="G32" s="82">
        <f>IFERROR(G45,0)</f>
        <v>0</v>
      </c>
      <c r="H32" s="83">
        <f t="shared" ref="H32:K32" si="3">IFERROR(H45,0)</f>
        <v>0</v>
      </c>
      <c r="I32" s="46">
        <f t="shared" si="3"/>
        <v>0</v>
      </c>
      <c r="J32" s="46">
        <f t="shared" si="3"/>
        <v>0</v>
      </c>
      <c r="K32" s="48">
        <f t="shared" si="3"/>
        <v>0</v>
      </c>
    </row>
    <row r="33" spans="4:12" x14ac:dyDescent="0.25">
      <c r="D33" s="80"/>
      <c r="E33" s="81" t="s">
        <v>124</v>
      </c>
      <c r="F33" s="83">
        <f>F26+F32</f>
        <v>0</v>
      </c>
      <c r="G33" s="82">
        <f>IFERROR(G44,0)</f>
        <v>0</v>
      </c>
      <c r="H33" s="83">
        <f t="shared" ref="H33:K33" si="4">IFERROR(H44,0)</f>
        <v>0</v>
      </c>
      <c r="I33" s="46">
        <f t="shared" si="4"/>
        <v>0</v>
      </c>
      <c r="J33" s="46">
        <f t="shared" si="4"/>
        <v>0</v>
      </c>
      <c r="K33" s="48">
        <f t="shared" si="4"/>
        <v>0</v>
      </c>
    </row>
    <row r="34" spans="4:12" x14ac:dyDescent="0.25">
      <c r="E34" s="52" t="s">
        <v>126</v>
      </c>
      <c r="F34" s="87"/>
      <c r="G34" s="52">
        <f>-SUM(G32:G33)</f>
        <v>0</v>
      </c>
      <c r="H34" s="52">
        <f t="shared" ref="H34:K34" si="5">-SUM(H32:H33)</f>
        <v>0</v>
      </c>
      <c r="I34" s="52">
        <f t="shared" si="5"/>
        <v>0</v>
      </c>
      <c r="J34" s="52">
        <f t="shared" si="5"/>
        <v>0</v>
      </c>
      <c r="K34" s="53">
        <f t="shared" si="5"/>
        <v>0</v>
      </c>
    </row>
    <row r="35" spans="4:12" x14ac:dyDescent="0.25">
      <c r="E35" s="69" t="s">
        <v>140</v>
      </c>
      <c r="F35" s="86"/>
      <c r="G35" s="131"/>
      <c r="H35" s="132"/>
      <c r="I35" s="132"/>
      <c r="J35" s="132"/>
      <c r="K35" s="133"/>
    </row>
    <row r="36" spans="4:12" x14ac:dyDescent="0.25">
      <c r="E36" s="33" t="s">
        <v>111</v>
      </c>
      <c r="F36" s="30"/>
      <c r="G36" s="33">
        <f>G10+G24+G31+G34-G35</f>
        <v>0</v>
      </c>
      <c r="H36" s="33">
        <f t="shared" ref="H36:K36" si="6">H10+H24+H31+H34-H35</f>
        <v>0</v>
      </c>
      <c r="I36" s="33">
        <f t="shared" si="6"/>
        <v>0</v>
      </c>
      <c r="J36" s="33">
        <f t="shared" si="6"/>
        <v>0</v>
      </c>
      <c r="K36" s="36">
        <f t="shared" si="6"/>
        <v>0</v>
      </c>
    </row>
    <row r="37" spans="4:12" x14ac:dyDescent="0.25">
      <c r="G37" s="32"/>
      <c r="H37" s="32"/>
      <c r="I37" s="32"/>
      <c r="J37" s="32"/>
      <c r="K37" s="32"/>
    </row>
    <row r="38" spans="4:12" x14ac:dyDescent="0.25">
      <c r="G38" s="32"/>
      <c r="H38" s="32"/>
      <c r="I38" s="32"/>
      <c r="J38" s="32"/>
      <c r="K38" s="32"/>
    </row>
    <row r="39" spans="4:12" x14ac:dyDescent="0.25">
      <c r="G39" s="32"/>
      <c r="H39" s="32"/>
      <c r="I39" s="32"/>
      <c r="J39" s="32"/>
      <c r="K39" s="32"/>
    </row>
    <row r="40" spans="4:12" hidden="1" x14ac:dyDescent="0.25">
      <c r="G40" s="32"/>
      <c r="H40" s="32"/>
      <c r="I40" s="32"/>
      <c r="J40" s="32"/>
      <c r="K40" s="32"/>
    </row>
    <row r="41" spans="4:12" hidden="1" x14ac:dyDescent="0.25">
      <c r="E41" s="7" t="s">
        <v>118</v>
      </c>
      <c r="G41" s="49">
        <v>1</v>
      </c>
      <c r="H41" s="49">
        <v>2</v>
      </c>
      <c r="I41" s="49">
        <v>3</v>
      </c>
      <c r="J41" s="49">
        <v>4</v>
      </c>
      <c r="K41" s="49">
        <v>5</v>
      </c>
      <c r="L41" s="49">
        <v>6</v>
      </c>
    </row>
    <row r="42" spans="4:12" hidden="1" x14ac:dyDescent="0.25">
      <c r="F42" s="25">
        <v>2024</v>
      </c>
      <c r="G42" s="26">
        <f>G9</f>
        <v>2024</v>
      </c>
      <c r="H42" s="26">
        <f t="shared" ref="H42:L42" si="7">G42+1</f>
        <v>2025</v>
      </c>
      <c r="I42" s="26">
        <f t="shared" si="7"/>
        <v>2026</v>
      </c>
      <c r="J42" s="26">
        <f t="shared" si="7"/>
        <v>2027</v>
      </c>
      <c r="K42" s="26">
        <f t="shared" si="7"/>
        <v>2028</v>
      </c>
      <c r="L42" s="26">
        <f t="shared" si="7"/>
        <v>2029</v>
      </c>
    </row>
    <row r="43" spans="4:12" hidden="1" x14ac:dyDescent="0.25">
      <c r="E43" s="7" t="s">
        <v>119</v>
      </c>
      <c r="F43" s="22"/>
      <c r="G43" s="50">
        <f>G51</f>
        <v>0</v>
      </c>
      <c r="H43" s="50">
        <f t="shared" ref="H43:L43" si="8">H51</f>
        <v>0</v>
      </c>
      <c r="I43" s="50">
        <f t="shared" si="8"/>
        <v>0</v>
      </c>
      <c r="J43" s="50">
        <f t="shared" si="8"/>
        <v>0</v>
      </c>
      <c r="K43" s="50">
        <f t="shared" si="8"/>
        <v>0</v>
      </c>
      <c r="L43" s="50">
        <f t="shared" si="8"/>
        <v>0</v>
      </c>
    </row>
    <row r="44" spans="4:12" hidden="1" x14ac:dyDescent="0.25">
      <c r="E44" s="16" t="s">
        <v>112</v>
      </c>
      <c r="F44" s="40" t="e">
        <f>-IPMT($E$56,F$11,$E$57,$E$54)*F$61</f>
        <v>#NUM!</v>
      </c>
      <c r="G44" s="41" t="e">
        <f>IPMT(G$43,G$41,Financement!$E$54,-Financement!$E$51)*G49</f>
        <v>#NUM!</v>
      </c>
      <c r="H44" s="41" t="e">
        <f>IPMT(H$43,H$41,Financement!$E$54,-Financement!$E$51)*H49</f>
        <v>#NUM!</v>
      </c>
      <c r="I44" s="41" t="e">
        <f>IPMT(I$43,I$41,Financement!$E$54,-Financement!$E$51)*I49</f>
        <v>#NUM!</v>
      </c>
      <c r="J44" s="41" t="e">
        <f>IPMT(J$43,J$41,Financement!$E$54,-Financement!$E$51)*J49</f>
        <v>#NUM!</v>
      </c>
      <c r="K44" s="41" t="e">
        <f>IPMT(K$43,K$41,Financement!$E$54,-Financement!$E$51)*K49</f>
        <v>#NUM!</v>
      </c>
      <c r="L44" s="41" t="e">
        <f>IPMT(L$43,L$41,Financement!$E$54,-Financement!$E$51)*L49</f>
        <v>#NUM!</v>
      </c>
    </row>
    <row r="45" spans="4:12" hidden="1" x14ac:dyDescent="0.25">
      <c r="E45" s="19" t="s">
        <v>113</v>
      </c>
      <c r="F45" s="47" t="e">
        <f>-PPMT($E$56,F$11,$E$57,$E$54)*F$61</f>
        <v>#NUM!</v>
      </c>
      <c r="G45" s="46" t="e">
        <f>PPMT(G$43,G$41,Financement!$E$54,-Financement!$E$51)*(G43&lt;&gt;0%)*G49</f>
        <v>#NUM!</v>
      </c>
      <c r="H45" s="46" t="e">
        <f>PPMT(H$43,H$41,Financement!$E$54,-Financement!$E$51)*(H43&lt;&gt;0%)*H49</f>
        <v>#NUM!</v>
      </c>
      <c r="I45" s="46" t="e">
        <f>PPMT(I$43,I$41,Financement!$E$54,-Financement!$E$51)*(I43&lt;&gt;0%)*I49</f>
        <v>#NUM!</v>
      </c>
      <c r="J45" s="46" t="e">
        <f>PPMT(J$43,J$41,Financement!$E$54,-Financement!$E$51)*(J43&lt;&gt;0%)*J49</f>
        <v>#NUM!</v>
      </c>
      <c r="K45" s="46" t="e">
        <f>PPMT(K$43,K$41,Financement!$E$54,-Financement!$E$51)*(K43&lt;&gt;0%)*K49</f>
        <v>#NUM!</v>
      </c>
      <c r="L45" s="46" t="e">
        <f>PPMT(L$43,L$41,Financement!$E$54,-Financement!$E$51)*(L43&lt;&gt;0%)*L49</f>
        <v>#NUM!</v>
      </c>
    </row>
    <row r="46" spans="4:12" hidden="1" x14ac:dyDescent="0.25">
      <c r="E46" s="6" t="s">
        <v>114</v>
      </c>
      <c r="F46" s="33" t="e">
        <f>SUM(F44:F45)</f>
        <v>#NUM!</v>
      </c>
      <c r="G46" s="34" t="e">
        <f t="shared" ref="G46:L46" si="9">SUM(G44:G45)</f>
        <v>#NUM!</v>
      </c>
      <c r="H46" s="34" t="e">
        <f t="shared" si="9"/>
        <v>#NUM!</v>
      </c>
      <c r="I46" s="34" t="e">
        <f t="shared" si="9"/>
        <v>#NUM!</v>
      </c>
      <c r="J46" s="34" t="e">
        <f t="shared" si="9"/>
        <v>#NUM!</v>
      </c>
      <c r="K46" s="34" t="e">
        <f t="shared" si="9"/>
        <v>#NUM!</v>
      </c>
      <c r="L46" s="34" t="e">
        <f t="shared" si="9"/>
        <v>#NUM!</v>
      </c>
    </row>
    <row r="47" spans="4:12" hidden="1" x14ac:dyDescent="0.25"/>
    <row r="48" spans="4:12" hidden="1" x14ac:dyDescent="0.25"/>
    <row r="49" spans="5:12" hidden="1" x14ac:dyDescent="0.25">
      <c r="E49" t="s">
        <v>120</v>
      </c>
      <c r="G49" s="78">
        <f>(G42&gt;=Financement!$E$52)*1</f>
        <v>1</v>
      </c>
      <c r="H49">
        <f>(H42&gt;=Financement!$E$52)*1</f>
        <v>1</v>
      </c>
      <c r="I49">
        <f>(I42&gt;=Financement!$E$52)*1</f>
        <v>1</v>
      </c>
      <c r="J49">
        <f>(J42&gt;=Financement!$E$52)*1</f>
        <v>1</v>
      </c>
      <c r="K49">
        <f>(K42&gt;=Financement!$E$52)*1</f>
        <v>1</v>
      </c>
      <c r="L49">
        <f>(L42&gt;=Financement!$E$52)*1</f>
        <v>1</v>
      </c>
    </row>
    <row r="50" spans="5:12" hidden="1" x14ac:dyDescent="0.25">
      <c r="E50" t="s">
        <v>121</v>
      </c>
      <c r="G50" s="78">
        <f>IF(AND(G49,G42=Financement!$E$10),Financement!$E$17,1)</f>
        <v>1</v>
      </c>
      <c r="H50">
        <f>IF(AND(H49,H42=Financement!$E$10),Financement!$E$17,1)</f>
        <v>1</v>
      </c>
      <c r="I50">
        <f>IF(AND(I49,I42=Financement!$E$10),Financement!$E$17,1)</f>
        <v>1</v>
      </c>
      <c r="J50">
        <f>IF(AND(J49,J42=Financement!$E$10),Financement!$E$17,1)</f>
        <v>1</v>
      </c>
      <c r="K50">
        <f>IF(AND(K49,K42=Financement!$E$10),Financement!$E$17,1)</f>
        <v>1</v>
      </c>
      <c r="L50">
        <f>IF(AND(L49,L42=Financement!$E$10),Financement!$E$17,1)</f>
        <v>1</v>
      </c>
    </row>
    <row r="51" spans="5:12" hidden="1" x14ac:dyDescent="0.25">
      <c r="E51" t="s">
        <v>122</v>
      </c>
      <c r="G51" s="88">
        <f>G50*G49*Financement!$E$53</f>
        <v>0</v>
      </c>
      <c r="H51" s="51">
        <f>H50*H49*Financement!$E$53</f>
        <v>0</v>
      </c>
      <c r="I51" s="51">
        <f>I50*I49*Financement!$E$53</f>
        <v>0</v>
      </c>
      <c r="J51" s="51">
        <f>J50*J49*Financement!$E$53</f>
        <v>0</v>
      </c>
      <c r="K51" s="51">
        <f>K50*K49*Financement!$E$53</f>
        <v>0</v>
      </c>
      <c r="L51" s="51">
        <f>L50*L49*Financement!$E$53</f>
        <v>0</v>
      </c>
    </row>
    <row r="52" spans="5:12" hidden="1" x14ac:dyDescent="0.25"/>
    <row r="53" spans="5:12" hidden="1" x14ac:dyDescent="0.25"/>
    <row r="54" spans="5:12" hidden="1" x14ac:dyDescent="0.25"/>
    <row r="55" spans="5:12" hidden="1" x14ac:dyDescent="0.25"/>
    <row r="56" spans="5:12" hidden="1" x14ac:dyDescent="0.25"/>
  </sheetData>
  <sheetProtection algorithmName="SHA-512" hashValue="1WMMVAY90RLk2t/yaWIrgLFIz3p4HIMHt/QP7Tuk4q2pgPZiDCXN3ZCK0zMnket4fJZG8gg4HieOAo+43j6e/A==" saltValue="rEwGoIev7l2jQBWiRhnuxw==" spinCount="100000" sheet="1" objects="1" scenarios="1" selectLockedCells="1"/>
  <mergeCells count="2">
    <mergeCell ref="A1:K1"/>
    <mergeCell ref="G3:I3"/>
  </mergeCells>
  <pageMargins left="0.25" right="0.25" top="0.75" bottom="0.75" header="0.3" footer="0.3"/>
  <pageSetup paperSize="9" scale="6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workbookViewId="0">
      <selection activeCell="B4" sqref="B4"/>
    </sheetView>
  </sheetViews>
  <sheetFormatPr baseColWidth="10" defaultRowHeight="15" x14ac:dyDescent="0.25"/>
  <cols>
    <col min="2" max="2" width="51.5703125" bestFit="1" customWidth="1"/>
  </cols>
  <sheetData>
    <row r="2" spans="2:12" ht="30" x14ac:dyDescent="0.25">
      <c r="B2" s="12" t="s">
        <v>80</v>
      </c>
      <c r="J2" s="10" t="s">
        <v>78</v>
      </c>
      <c r="K2" s="11" t="s">
        <v>79</v>
      </c>
      <c r="L2" s="10" t="s">
        <v>62</v>
      </c>
    </row>
    <row r="3" spans="2:12" x14ac:dyDescent="0.25">
      <c r="B3" s="66" t="s">
        <v>135</v>
      </c>
      <c r="J3" s="67"/>
      <c r="K3" s="68"/>
      <c r="L3" s="67"/>
    </row>
    <row r="4" spans="2:12" x14ac:dyDescent="0.25">
      <c r="B4" t="s">
        <v>0</v>
      </c>
      <c r="J4" t="s">
        <v>66</v>
      </c>
      <c r="K4">
        <v>12</v>
      </c>
      <c r="L4" s="9">
        <f>K4/12</f>
        <v>1</v>
      </c>
    </row>
    <row r="5" spans="2:12" x14ac:dyDescent="0.25">
      <c r="B5" t="s">
        <v>1</v>
      </c>
      <c r="J5" t="s">
        <v>67</v>
      </c>
      <c r="K5">
        <v>11</v>
      </c>
      <c r="L5" s="9">
        <f t="shared" ref="L5:L15" si="0">K5/12</f>
        <v>0.91666666666666663</v>
      </c>
    </row>
    <row r="6" spans="2:12" x14ac:dyDescent="0.25">
      <c r="B6" t="s">
        <v>2</v>
      </c>
      <c r="J6" t="s">
        <v>68</v>
      </c>
      <c r="K6">
        <v>10</v>
      </c>
      <c r="L6" s="9">
        <f t="shared" si="0"/>
        <v>0.83333333333333337</v>
      </c>
    </row>
    <row r="7" spans="2:12" x14ac:dyDescent="0.25">
      <c r="B7" t="s">
        <v>4</v>
      </c>
      <c r="J7" t="s">
        <v>69</v>
      </c>
      <c r="K7">
        <v>9</v>
      </c>
      <c r="L7" s="9">
        <f t="shared" si="0"/>
        <v>0.75</v>
      </c>
    </row>
    <row r="8" spans="2:12" x14ac:dyDescent="0.25">
      <c r="B8" t="s">
        <v>5</v>
      </c>
      <c r="J8" t="s">
        <v>70</v>
      </c>
      <c r="K8">
        <v>8</v>
      </c>
      <c r="L8" s="9">
        <f t="shared" si="0"/>
        <v>0.66666666666666663</v>
      </c>
    </row>
    <row r="9" spans="2:12" x14ac:dyDescent="0.25">
      <c r="B9" t="s">
        <v>6</v>
      </c>
      <c r="J9" t="s">
        <v>71</v>
      </c>
      <c r="K9">
        <v>7</v>
      </c>
      <c r="L9" s="9">
        <f t="shared" si="0"/>
        <v>0.58333333333333337</v>
      </c>
    </row>
    <row r="10" spans="2:12" x14ac:dyDescent="0.25">
      <c r="B10" t="s">
        <v>7</v>
      </c>
      <c r="J10" t="s">
        <v>72</v>
      </c>
      <c r="K10">
        <v>6</v>
      </c>
      <c r="L10" s="9">
        <f t="shared" si="0"/>
        <v>0.5</v>
      </c>
    </row>
    <row r="11" spans="2:12" x14ac:dyDescent="0.25">
      <c r="B11" t="s">
        <v>3</v>
      </c>
      <c r="J11" t="s">
        <v>73</v>
      </c>
      <c r="K11">
        <v>5</v>
      </c>
      <c r="L11" s="9">
        <f t="shared" si="0"/>
        <v>0.41666666666666669</v>
      </c>
    </row>
    <row r="12" spans="2:12" x14ac:dyDescent="0.25">
      <c r="B12" t="s">
        <v>8</v>
      </c>
      <c r="J12" t="s">
        <v>74</v>
      </c>
      <c r="K12">
        <v>4</v>
      </c>
      <c r="L12" s="9">
        <f t="shared" si="0"/>
        <v>0.33333333333333331</v>
      </c>
    </row>
    <row r="13" spans="2:12" x14ac:dyDescent="0.25">
      <c r="B13" t="s">
        <v>9</v>
      </c>
      <c r="J13" t="s">
        <v>75</v>
      </c>
      <c r="K13">
        <v>3</v>
      </c>
      <c r="L13" s="9">
        <f t="shared" si="0"/>
        <v>0.25</v>
      </c>
    </row>
    <row r="14" spans="2:12" x14ac:dyDescent="0.25">
      <c r="B14" t="s">
        <v>10</v>
      </c>
      <c r="J14" t="s">
        <v>76</v>
      </c>
      <c r="K14">
        <v>2</v>
      </c>
      <c r="L14" s="9">
        <f t="shared" si="0"/>
        <v>0.16666666666666666</v>
      </c>
    </row>
    <row r="15" spans="2:12" x14ac:dyDescent="0.25">
      <c r="B15" t="s">
        <v>11</v>
      </c>
      <c r="J15" t="s">
        <v>77</v>
      </c>
      <c r="K15">
        <v>1</v>
      </c>
      <c r="L15" s="9">
        <f t="shared" si="0"/>
        <v>8.3333333333333329E-2</v>
      </c>
    </row>
    <row r="16" spans="2:12" x14ac:dyDescent="0.25">
      <c r="B16" t="s">
        <v>12</v>
      </c>
    </row>
    <row r="17" spans="1:2" x14ac:dyDescent="0.25">
      <c r="B17" t="s">
        <v>13</v>
      </c>
    </row>
    <row r="18" spans="1:2" x14ac:dyDescent="0.25">
      <c r="B18" t="s">
        <v>14</v>
      </c>
    </row>
    <row r="19" spans="1:2" x14ac:dyDescent="0.25">
      <c r="B19" t="s">
        <v>15</v>
      </c>
    </row>
    <row r="20" spans="1:2" x14ac:dyDescent="0.25">
      <c r="B20" t="s">
        <v>16</v>
      </c>
    </row>
    <row r="21" spans="1:2" x14ac:dyDescent="0.25">
      <c r="B21" t="s">
        <v>17</v>
      </c>
    </row>
    <row r="22" spans="1:2" x14ac:dyDescent="0.25">
      <c r="B22" t="s">
        <v>18</v>
      </c>
    </row>
    <row r="23" spans="1:2" x14ac:dyDescent="0.25">
      <c r="B23" t="s">
        <v>19</v>
      </c>
    </row>
    <row r="24" spans="1:2" x14ac:dyDescent="0.25">
      <c r="B24" t="s">
        <v>20</v>
      </c>
    </row>
    <row r="25" spans="1:2" x14ac:dyDescent="0.25">
      <c r="B25" t="s">
        <v>21</v>
      </c>
    </row>
    <row r="26" spans="1:2" x14ac:dyDescent="0.25">
      <c r="B26" t="s">
        <v>22</v>
      </c>
    </row>
    <row r="27" spans="1:2" x14ac:dyDescent="0.25">
      <c r="B27" t="s">
        <v>23</v>
      </c>
    </row>
    <row r="28" spans="1:2" x14ac:dyDescent="0.25">
      <c r="B28" t="s">
        <v>24</v>
      </c>
    </row>
    <row r="29" spans="1:2" x14ac:dyDescent="0.25">
      <c r="A29" s="2" t="s">
        <v>37</v>
      </c>
      <c r="B29" s="1" t="s">
        <v>25</v>
      </c>
    </row>
    <row r="30" spans="1:2" x14ac:dyDescent="0.25">
      <c r="B30" s="1" t="s">
        <v>26</v>
      </c>
    </row>
    <row r="31" spans="1:2" x14ac:dyDescent="0.25">
      <c r="B31" s="1" t="s">
        <v>27</v>
      </c>
    </row>
    <row r="32" spans="1:2" x14ac:dyDescent="0.25">
      <c r="B32" s="1" t="s">
        <v>28</v>
      </c>
    </row>
    <row r="33" spans="2:2" x14ac:dyDescent="0.25">
      <c r="B33" s="1" t="s">
        <v>29</v>
      </c>
    </row>
    <row r="34" spans="2:2" x14ac:dyDescent="0.25">
      <c r="B34" s="1" t="s">
        <v>30</v>
      </c>
    </row>
    <row r="35" spans="2:2" x14ac:dyDescent="0.25">
      <c r="B35" s="1" t="s">
        <v>31</v>
      </c>
    </row>
    <row r="36" spans="2:2" x14ac:dyDescent="0.25">
      <c r="B36" s="1" t="s">
        <v>32</v>
      </c>
    </row>
    <row r="37" spans="2:2" x14ac:dyDescent="0.25">
      <c r="B37" s="1" t="s">
        <v>33</v>
      </c>
    </row>
    <row r="38" spans="2:2" x14ac:dyDescent="0.25">
      <c r="B38" s="1" t="s">
        <v>34</v>
      </c>
    </row>
    <row r="39" spans="2:2" x14ac:dyDescent="0.25">
      <c r="B39" s="1" t="s">
        <v>35</v>
      </c>
    </row>
    <row r="40" spans="2:2" x14ac:dyDescent="0.25">
      <c r="B40" s="1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LISEZ-MOI</vt:lpstr>
      <vt:lpstr>Coûts</vt:lpstr>
      <vt:lpstr>Financement</vt:lpstr>
      <vt:lpstr>CR Prévisionnel</vt:lpstr>
      <vt:lpstr>Trésorerie</vt:lpstr>
      <vt:lpstr>LISTE</vt:lpstr>
      <vt:lpstr>Nom_projet</vt:lpstr>
      <vt:lpstr>Coûts!Zone_d_impression</vt:lpstr>
      <vt:lpstr>'CR Prévisionnel'!Zone_d_impression</vt:lpstr>
      <vt:lpstr>Financement!Zone_d_impression</vt:lpstr>
      <vt:lpstr>Trésorerie!Zone_d_impression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NIVEAU, Olivier (ARS-NA/DOS)</dc:creator>
  <cp:lastModifiedBy>NIVEAU, Olivier (ARS-NA/DOS)</cp:lastModifiedBy>
  <cp:lastPrinted>2024-06-26T14:25:55Z</cp:lastPrinted>
  <dcterms:created xsi:type="dcterms:W3CDTF">2024-06-14T14:56:48Z</dcterms:created>
  <dcterms:modified xsi:type="dcterms:W3CDTF">2024-09-11T15:07:52Z</dcterms:modified>
</cp:coreProperties>
</file>