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56" yWindow="-180" windowWidth="19428" windowHeight="10380"/>
  </bookViews>
  <sheets>
    <sheet name="Liste Stratégique" sheetId="1" r:id="rId1"/>
    <sheet name="Feuil2" sheetId="2" state="hidden" r:id="rId2"/>
  </sheets>
  <definedNames>
    <definedName name="_xlnm._FilterDatabase" localSheetId="0" hidden="1">'Liste Stratégique'!$A$1:$AW$88</definedName>
  </definedNames>
  <calcPr calcId="145621"/>
</workbook>
</file>

<file path=xl/calcChain.xml><?xml version="1.0" encoding="utf-8"?>
<calcChain xmlns="http://schemas.openxmlformats.org/spreadsheetml/2006/main">
  <c r="K86" i="1" l="1"/>
  <c r="K87" i="1" s="1"/>
  <c r="L86" i="1"/>
  <c r="L87" i="1" s="1"/>
  <c r="M86" i="1"/>
  <c r="M87" i="1" s="1"/>
  <c r="N86" i="1"/>
  <c r="N87" i="1" s="1"/>
  <c r="J86" i="1"/>
  <c r="J87" i="1" s="1"/>
  <c r="AM2" i="1" l="1"/>
  <c r="AN2" i="1" s="1"/>
  <c r="AM5" i="1"/>
  <c r="AN5" i="1" s="1"/>
  <c r="AV30" i="1" l="1"/>
  <c r="AM30" i="1"/>
  <c r="AN30" i="1" s="1"/>
  <c r="AK30" i="1"/>
  <c r="AE30" i="1"/>
  <c r="AF30" i="1" s="1"/>
  <c r="AG30" i="1" s="1"/>
  <c r="AO30" i="1" l="1"/>
  <c r="AP30" i="1" s="1"/>
  <c r="W70" i="1"/>
  <c r="X70" i="1" s="1"/>
  <c r="W61" i="1"/>
  <c r="X61" i="1" s="1"/>
  <c r="W60" i="1"/>
  <c r="X60" i="1" s="1"/>
  <c r="W59" i="1"/>
  <c r="X59" i="1" s="1"/>
  <c r="W57" i="1"/>
  <c r="X57" i="1" s="1"/>
  <c r="W45" i="1"/>
  <c r="X45" i="1" s="1"/>
  <c r="W44" i="1"/>
  <c r="X44" i="1" s="1"/>
  <c r="W43" i="1"/>
  <c r="X43" i="1" s="1"/>
  <c r="W42" i="1"/>
  <c r="W39" i="1"/>
  <c r="W35" i="1"/>
  <c r="X35" i="1" s="1"/>
  <c r="W34" i="1"/>
  <c r="W33" i="1"/>
  <c r="X33" i="1" s="1"/>
  <c r="W30" i="1"/>
  <c r="X30" i="1" s="1"/>
  <c r="W21" i="1"/>
  <c r="W11" i="1"/>
  <c r="X11" i="1" s="1"/>
  <c r="W7" i="1"/>
  <c r="X7" i="1" s="1"/>
  <c r="Y30" i="1" l="1"/>
  <c r="Z30" i="1" s="1"/>
  <c r="Y70" i="1"/>
  <c r="Z70" i="1" s="1"/>
  <c r="Y7" i="1"/>
  <c r="Z7" i="1" s="1"/>
  <c r="Y11" i="1"/>
  <c r="Z11" i="1" s="1"/>
  <c r="X21" i="1"/>
  <c r="Y21" i="1" s="1"/>
  <c r="X42" i="1"/>
  <c r="Y61" i="1"/>
  <c r="Z61" i="1" s="1"/>
  <c r="Y60" i="1"/>
  <c r="Z60" i="1" s="1"/>
  <c r="Y59" i="1"/>
  <c r="Z59" i="1" s="1"/>
  <c r="Y57" i="1"/>
  <c r="Z57" i="1" s="1"/>
  <c r="Y45" i="1"/>
  <c r="Z45" i="1" s="1"/>
  <c r="Y44" i="1"/>
  <c r="Z44" i="1" s="1"/>
  <c r="Y43" i="1"/>
  <c r="Z43" i="1" s="1"/>
  <c r="X39" i="1"/>
  <c r="Y35" i="1"/>
  <c r="Z35" i="1" s="1"/>
  <c r="X34" i="1"/>
  <c r="Y33" i="1"/>
  <c r="Z33" i="1" s="1"/>
  <c r="W54" i="1"/>
  <c r="X54" i="1" s="1"/>
  <c r="AE54" i="1"/>
  <c r="AF54" i="1" s="1"/>
  <c r="AG54" i="1" s="1"/>
  <c r="AK54" i="1"/>
  <c r="AM54" i="1"/>
  <c r="AN54" i="1" s="1"/>
  <c r="AS54" i="1"/>
  <c r="AV54" i="1"/>
  <c r="W22" i="1"/>
  <c r="X22" i="1" s="1"/>
  <c r="AE22" i="1"/>
  <c r="AF22" i="1" s="1"/>
  <c r="AG22" i="1" s="1"/>
  <c r="AK22" i="1"/>
  <c r="AM22" i="1"/>
  <c r="AN22" i="1" s="1"/>
  <c r="AS22" i="1"/>
  <c r="AV22" i="1"/>
  <c r="Z21" i="1" l="1"/>
  <c r="Y42" i="1"/>
  <c r="Z42" i="1" s="1"/>
  <c r="Y39" i="1"/>
  <c r="Z39" i="1" s="1"/>
  <c r="Y34" i="1"/>
  <c r="Z34" i="1" s="1"/>
  <c r="AO54" i="1"/>
  <c r="AP54" i="1" s="1"/>
  <c r="Y54" i="1"/>
  <c r="Z54" i="1" s="1"/>
  <c r="AO22" i="1"/>
  <c r="AP22" i="1" s="1"/>
  <c r="Y22" i="1"/>
  <c r="Z22" i="1" s="1"/>
  <c r="W85" i="1" l="1"/>
  <c r="X85" i="1" s="1"/>
  <c r="Y85" i="1" l="1"/>
  <c r="Z85" i="1" s="1"/>
  <c r="AK21" i="1" l="1"/>
  <c r="AV21" i="1"/>
  <c r="AV29" i="1"/>
  <c r="AV32" i="1"/>
  <c r="AV51" i="1" l="1"/>
  <c r="AS51" i="1"/>
  <c r="AM51" i="1"/>
  <c r="AN51" i="1" s="1"/>
  <c r="AK51" i="1"/>
  <c r="AE51" i="1"/>
  <c r="AF51" i="1" s="1"/>
  <c r="AG51" i="1" s="1"/>
  <c r="W51" i="1"/>
  <c r="AV50" i="1"/>
  <c r="AS50" i="1"/>
  <c r="AM50" i="1"/>
  <c r="AN50" i="1" s="1"/>
  <c r="AK50" i="1"/>
  <c r="AE50" i="1"/>
  <c r="AF50" i="1" s="1"/>
  <c r="AG50" i="1" s="1"/>
  <c r="W50" i="1"/>
  <c r="X50" i="1" s="1"/>
  <c r="AV49" i="1"/>
  <c r="AS49" i="1"/>
  <c r="AM49" i="1"/>
  <c r="AJ49" i="1"/>
  <c r="AH49" i="1"/>
  <c r="AE49" i="1"/>
  <c r="AF49" i="1" s="1"/>
  <c r="AG49" i="1" s="1"/>
  <c r="W49" i="1"/>
  <c r="X49" i="1" s="1"/>
  <c r="AV48" i="1"/>
  <c r="AS48" i="1"/>
  <c r="AM48" i="1"/>
  <c r="AN48" i="1" s="1"/>
  <c r="AK48" i="1"/>
  <c r="AE48" i="1"/>
  <c r="AF48" i="1" s="1"/>
  <c r="AG48" i="1" s="1"/>
  <c r="W48" i="1"/>
  <c r="X48" i="1" s="1"/>
  <c r="AV47" i="1"/>
  <c r="AS47" i="1"/>
  <c r="AM47" i="1"/>
  <c r="AN47" i="1" s="1"/>
  <c r="AK47" i="1"/>
  <c r="AE47" i="1"/>
  <c r="AF47" i="1" s="1"/>
  <c r="AG47" i="1" s="1"/>
  <c r="W47" i="1"/>
  <c r="AO48" i="1" l="1"/>
  <c r="AP48" i="1" s="1"/>
  <c r="AO50" i="1"/>
  <c r="AP50" i="1" s="1"/>
  <c r="AK49" i="1"/>
  <c r="AN49" i="1"/>
  <c r="AO47" i="1"/>
  <c r="AP47" i="1" s="1"/>
  <c r="AO51" i="1"/>
  <c r="AP51" i="1" s="1"/>
  <c r="Y48" i="1"/>
  <c r="Z48" i="1" s="1"/>
  <c r="X47" i="1"/>
  <c r="X51" i="1"/>
  <c r="Y51" i="1" s="1"/>
  <c r="Y49" i="1"/>
  <c r="Z49" i="1" s="1"/>
  <c r="Y50" i="1"/>
  <c r="Z50" i="1" s="1"/>
  <c r="AV40" i="1"/>
  <c r="AS40" i="1"/>
  <c r="AM40" i="1"/>
  <c r="AN40" i="1" s="1"/>
  <c r="AK40" i="1"/>
  <c r="AE40" i="1"/>
  <c r="AF40" i="1" s="1"/>
  <c r="AG40" i="1" s="1"/>
  <c r="W40" i="1"/>
  <c r="AO49" i="1" l="1"/>
  <c r="AP49" i="1" s="1"/>
  <c r="Y47" i="1"/>
  <c r="Z47" i="1" s="1"/>
  <c r="Z51" i="1"/>
  <c r="AO40" i="1"/>
  <c r="AP40" i="1" s="1"/>
  <c r="X40" i="1"/>
  <c r="Y40" i="1" l="1"/>
  <c r="Z40" i="1" s="1"/>
  <c r="AV76" i="1" l="1"/>
  <c r="AS76" i="1"/>
  <c r="AM76" i="1"/>
  <c r="AN76" i="1" s="1"/>
  <c r="AO76" i="1" s="1"/>
  <c r="AK76" i="1"/>
  <c r="AE76" i="1"/>
  <c r="AF76" i="1" s="1"/>
  <c r="AG76" i="1" s="1"/>
  <c r="W76" i="1"/>
  <c r="AV5" i="1"/>
  <c r="AS5" i="1"/>
  <c r="AK5" i="1"/>
  <c r="AO5" i="1" s="1"/>
  <c r="AP5" i="1" s="1"/>
  <c r="AE5" i="1"/>
  <c r="AF5" i="1" s="1"/>
  <c r="AG5" i="1" s="1"/>
  <c r="W5" i="1"/>
  <c r="AV10" i="1"/>
  <c r="AS10" i="1"/>
  <c r="AM10" i="1"/>
  <c r="AN10" i="1" s="1"/>
  <c r="AK10" i="1"/>
  <c r="AE10" i="1"/>
  <c r="AF10" i="1" s="1"/>
  <c r="AG10" i="1" s="1"/>
  <c r="W10" i="1"/>
  <c r="AV9" i="1"/>
  <c r="AS9" i="1"/>
  <c r="AM9" i="1"/>
  <c r="AN9" i="1" s="1"/>
  <c r="AK9" i="1"/>
  <c r="AE9" i="1"/>
  <c r="AF9" i="1" s="1"/>
  <c r="AG9" i="1" s="1"/>
  <c r="W9" i="1"/>
  <c r="X9" i="1" s="1"/>
  <c r="AV6" i="1"/>
  <c r="AS6" i="1"/>
  <c r="AM6" i="1"/>
  <c r="AN6" i="1" s="1"/>
  <c r="AK6" i="1"/>
  <c r="AE6" i="1"/>
  <c r="AF6" i="1" s="1"/>
  <c r="AG6" i="1" s="1"/>
  <c r="W6" i="1"/>
  <c r="X6" i="1" s="1"/>
  <c r="AV8" i="1"/>
  <c r="AS8" i="1"/>
  <c r="AM8" i="1"/>
  <c r="AN8" i="1" s="1"/>
  <c r="AK8" i="1"/>
  <c r="AE8" i="1"/>
  <c r="AF8" i="1" s="1"/>
  <c r="AG8" i="1" s="1"/>
  <c r="W8" i="1"/>
  <c r="X8" i="1" s="1"/>
  <c r="AV4" i="1"/>
  <c r="AS4" i="1"/>
  <c r="AM4" i="1"/>
  <c r="AN4" i="1" s="1"/>
  <c r="AK4" i="1"/>
  <c r="AE4" i="1"/>
  <c r="AF4" i="1" s="1"/>
  <c r="AG4" i="1" s="1"/>
  <c r="W4" i="1"/>
  <c r="AS29" i="1"/>
  <c r="AM29" i="1"/>
  <c r="AN29" i="1" s="1"/>
  <c r="AK29" i="1"/>
  <c r="AE29" i="1"/>
  <c r="AF29" i="1" s="1"/>
  <c r="AG29" i="1" s="1"/>
  <c r="W29" i="1"/>
  <c r="AV28" i="1"/>
  <c r="AS28" i="1"/>
  <c r="AM28" i="1"/>
  <c r="AN28" i="1" s="1"/>
  <c r="AK28" i="1"/>
  <c r="AE28" i="1"/>
  <c r="AF28" i="1" s="1"/>
  <c r="AG28" i="1" s="1"/>
  <c r="W28" i="1"/>
  <c r="T28" i="1"/>
  <c r="AV27" i="1"/>
  <c r="AS27" i="1"/>
  <c r="AM27" i="1"/>
  <c r="AN27" i="1" s="1"/>
  <c r="AK27" i="1"/>
  <c r="AE27" i="1"/>
  <c r="AF27" i="1" s="1"/>
  <c r="AG27" i="1" s="1"/>
  <c r="W27" i="1"/>
  <c r="X27" i="1" s="1"/>
  <c r="T27" i="1"/>
  <c r="W26" i="1"/>
  <c r="X26" i="1" s="1"/>
  <c r="AE26" i="1"/>
  <c r="AF26" i="1" s="1"/>
  <c r="AG26" i="1" s="1"/>
  <c r="AK26" i="1"/>
  <c r="AM26" i="1"/>
  <c r="AN26" i="1" s="1"/>
  <c r="AS26" i="1"/>
  <c r="AV26" i="1"/>
  <c r="AV20" i="1"/>
  <c r="AS20" i="1"/>
  <c r="AM20" i="1"/>
  <c r="AN20" i="1" s="1"/>
  <c r="AK20" i="1"/>
  <c r="AE20" i="1"/>
  <c r="AF20" i="1" s="1"/>
  <c r="AG20" i="1" s="1"/>
  <c r="W20" i="1"/>
  <c r="X20" i="1" s="1"/>
  <c r="AO4" i="1" l="1"/>
  <c r="AP4" i="1" s="1"/>
  <c r="AP76" i="1"/>
  <c r="X76" i="1"/>
  <c r="Y76" i="1" s="1"/>
  <c r="AO9" i="1"/>
  <c r="AP9" i="1" s="1"/>
  <c r="AO10" i="1"/>
  <c r="AP10" i="1" s="1"/>
  <c r="X5" i="1"/>
  <c r="Y5" i="1" s="1"/>
  <c r="X10" i="1"/>
  <c r="Y10" i="1" s="1"/>
  <c r="Y9" i="1"/>
  <c r="Z9" i="1" s="1"/>
  <c r="AO8" i="1"/>
  <c r="AP8" i="1" s="1"/>
  <c r="AO6" i="1"/>
  <c r="AP6" i="1" s="1"/>
  <c r="Y6" i="1"/>
  <c r="Z6" i="1" s="1"/>
  <c r="Y8" i="1"/>
  <c r="Z8" i="1" s="1"/>
  <c r="X4" i="1"/>
  <c r="Y4" i="1" s="1"/>
  <c r="AO29" i="1"/>
  <c r="AP29" i="1" s="1"/>
  <c r="AO26" i="1"/>
  <c r="AP26" i="1" s="1"/>
  <c r="AO20" i="1"/>
  <c r="AP20" i="1" s="1"/>
  <c r="AO27" i="1"/>
  <c r="AP27" i="1" s="1"/>
  <c r="Y26" i="1"/>
  <c r="Z26" i="1" s="1"/>
  <c r="AO28" i="1"/>
  <c r="AP28" i="1" s="1"/>
  <c r="X29" i="1"/>
  <c r="Y29" i="1" s="1"/>
  <c r="X28" i="1"/>
  <c r="Y28" i="1" s="1"/>
  <c r="Y27" i="1"/>
  <c r="Z27" i="1" s="1"/>
  <c r="Y20" i="1"/>
  <c r="Z20" i="1" s="1"/>
  <c r="AV79" i="1"/>
  <c r="AS79" i="1"/>
  <c r="AM79" i="1"/>
  <c r="AN79" i="1" s="1"/>
  <c r="AK79" i="1"/>
  <c r="AE79" i="1"/>
  <c r="AF79" i="1" s="1"/>
  <c r="AG79" i="1" s="1"/>
  <c r="W79" i="1"/>
  <c r="AV84" i="1"/>
  <c r="AS84" i="1"/>
  <c r="AM84" i="1"/>
  <c r="AN84" i="1" s="1"/>
  <c r="AK84" i="1"/>
  <c r="AE84" i="1"/>
  <c r="AF84" i="1" s="1"/>
  <c r="AG84" i="1" s="1"/>
  <c r="W84" i="1"/>
  <c r="AV81" i="1"/>
  <c r="AS81" i="1"/>
  <c r="AM81" i="1"/>
  <c r="AN81" i="1" s="1"/>
  <c r="AK81" i="1"/>
  <c r="AE81" i="1"/>
  <c r="AF81" i="1" s="1"/>
  <c r="AG81" i="1" s="1"/>
  <c r="W81" i="1"/>
  <c r="AV80" i="1"/>
  <c r="AS80" i="1"/>
  <c r="AM80" i="1"/>
  <c r="AN80" i="1" s="1"/>
  <c r="AK80" i="1"/>
  <c r="AE80" i="1"/>
  <c r="AF80" i="1" s="1"/>
  <c r="AG80" i="1" s="1"/>
  <c r="W80" i="1"/>
  <c r="X80" i="1" s="1"/>
  <c r="AV83" i="1"/>
  <c r="AS83" i="1"/>
  <c r="AM83" i="1"/>
  <c r="AN83" i="1" s="1"/>
  <c r="AK83" i="1"/>
  <c r="AE83" i="1"/>
  <c r="AF83" i="1" s="1"/>
  <c r="AG83" i="1" s="1"/>
  <c r="W83" i="1"/>
  <c r="AV82" i="1"/>
  <c r="AS82" i="1"/>
  <c r="AM82" i="1"/>
  <c r="AN82" i="1" s="1"/>
  <c r="AK82" i="1"/>
  <c r="AE82" i="1"/>
  <c r="AF82" i="1" s="1"/>
  <c r="AG82" i="1" s="1"/>
  <c r="W82" i="1"/>
  <c r="X82" i="1" s="1"/>
  <c r="AV77" i="1"/>
  <c r="AS77" i="1"/>
  <c r="AM77" i="1"/>
  <c r="AN77" i="1" s="1"/>
  <c r="AO77" i="1" s="1"/>
  <c r="AK77" i="1"/>
  <c r="AE77" i="1"/>
  <c r="AF77" i="1" s="1"/>
  <c r="AG77" i="1" s="1"/>
  <c r="W77" i="1"/>
  <c r="AV19" i="1"/>
  <c r="AS19" i="1"/>
  <c r="AM19" i="1"/>
  <c r="AN19" i="1" s="1"/>
  <c r="AK19" i="1"/>
  <c r="AE19" i="1"/>
  <c r="AF19" i="1" s="1"/>
  <c r="AG19" i="1" s="1"/>
  <c r="W19" i="1"/>
  <c r="X19" i="1" s="1"/>
  <c r="AV18" i="1"/>
  <c r="AS18" i="1"/>
  <c r="AM18" i="1"/>
  <c r="AN18" i="1" s="1"/>
  <c r="AK18" i="1"/>
  <c r="AE18" i="1"/>
  <c r="AF18" i="1" s="1"/>
  <c r="AG18" i="1" s="1"/>
  <c r="W18" i="1"/>
  <c r="AV17" i="1"/>
  <c r="AS17" i="1"/>
  <c r="AM17" i="1"/>
  <c r="AN17" i="1" s="1"/>
  <c r="AK17" i="1"/>
  <c r="AE17" i="1"/>
  <c r="AF17" i="1" s="1"/>
  <c r="AG17" i="1" s="1"/>
  <c r="W17" i="1"/>
  <c r="AV16" i="1"/>
  <c r="AS16" i="1"/>
  <c r="AM16" i="1"/>
  <c r="AN16" i="1" s="1"/>
  <c r="AK16" i="1"/>
  <c r="AE16" i="1"/>
  <c r="AF16" i="1" s="1"/>
  <c r="AG16" i="1" s="1"/>
  <c r="W16" i="1"/>
  <c r="X16" i="1" s="1"/>
  <c r="AV15" i="1"/>
  <c r="AS15" i="1"/>
  <c r="AM15" i="1"/>
  <c r="AN15" i="1" s="1"/>
  <c r="AK15" i="1"/>
  <c r="AE15" i="1"/>
  <c r="AF15" i="1" s="1"/>
  <c r="AG15" i="1" s="1"/>
  <c r="W15" i="1"/>
  <c r="X15" i="1" s="1"/>
  <c r="AV13" i="1"/>
  <c r="AS13" i="1"/>
  <c r="AM13" i="1"/>
  <c r="AN13" i="1" s="1"/>
  <c r="AK13" i="1"/>
  <c r="AE13" i="1"/>
  <c r="AF13" i="1" s="1"/>
  <c r="AG13" i="1" s="1"/>
  <c r="W13" i="1"/>
  <c r="AV14" i="1"/>
  <c r="AS14" i="1"/>
  <c r="AM14" i="1"/>
  <c r="AN14" i="1" s="1"/>
  <c r="AK14" i="1"/>
  <c r="AE14" i="1"/>
  <c r="AF14" i="1" s="1"/>
  <c r="AG14" i="1" s="1"/>
  <c r="W14" i="1"/>
  <c r="AV12" i="1"/>
  <c r="AS12" i="1"/>
  <c r="AM12" i="1"/>
  <c r="AN12" i="1" s="1"/>
  <c r="AK12" i="1"/>
  <c r="AE12" i="1"/>
  <c r="AF12" i="1" s="1"/>
  <c r="AG12" i="1" s="1"/>
  <c r="W12" i="1"/>
  <c r="X12" i="1" s="1"/>
  <c r="Z76" i="1" l="1"/>
  <c r="Z10" i="1"/>
  <c r="Z5" i="1"/>
  <c r="Z4" i="1"/>
  <c r="Z28" i="1"/>
  <c r="Z29" i="1"/>
  <c r="AO14" i="1"/>
  <c r="AP14" i="1" s="1"/>
  <c r="AO80" i="1"/>
  <c r="AP80" i="1" s="1"/>
  <c r="AO15" i="1"/>
  <c r="AP15" i="1" s="1"/>
  <c r="AO84" i="1"/>
  <c r="AP84" i="1" s="1"/>
  <c r="AO79" i="1"/>
  <c r="AP79" i="1" s="1"/>
  <c r="X79" i="1"/>
  <c r="Y79" i="1" s="1"/>
  <c r="AO12" i="1"/>
  <c r="AP12" i="1" s="1"/>
  <c r="AO82" i="1"/>
  <c r="AP82" i="1" s="1"/>
  <c r="X84" i="1"/>
  <c r="Y84" i="1" s="1"/>
  <c r="AO83" i="1"/>
  <c r="AP83" i="1" s="1"/>
  <c r="AO19" i="1"/>
  <c r="AP19" i="1" s="1"/>
  <c r="AP77" i="1"/>
  <c r="AO81" i="1"/>
  <c r="AP81" i="1" s="1"/>
  <c r="Y80" i="1"/>
  <c r="Z80" i="1" s="1"/>
  <c r="X81" i="1"/>
  <c r="Y81" i="1" s="1"/>
  <c r="Y82" i="1"/>
  <c r="Z82" i="1" s="1"/>
  <c r="X77" i="1"/>
  <c r="Y77" i="1" s="1"/>
  <c r="X83" i="1"/>
  <c r="AO17" i="1"/>
  <c r="AP17" i="1" s="1"/>
  <c r="AO18" i="1"/>
  <c r="AP18" i="1" s="1"/>
  <c r="AO16" i="1"/>
  <c r="AP16" i="1" s="1"/>
  <c r="AO13" i="1"/>
  <c r="AP13" i="1" s="1"/>
  <c r="Y15" i="1"/>
  <c r="Z15" i="1" s="1"/>
  <c r="Y19" i="1"/>
  <c r="Z19" i="1" s="1"/>
  <c r="X13" i="1"/>
  <c r="X18" i="1"/>
  <c r="Y18" i="1" s="1"/>
  <c r="X14" i="1"/>
  <c r="X17" i="1"/>
  <c r="Y17" i="1" s="1"/>
  <c r="Y12" i="1"/>
  <c r="Z12" i="1" s="1"/>
  <c r="Y16" i="1"/>
  <c r="Z16" i="1" s="1"/>
  <c r="AV53" i="1"/>
  <c r="AS53" i="1"/>
  <c r="AM53" i="1"/>
  <c r="AN53" i="1" s="1"/>
  <c r="AK53" i="1"/>
  <c r="AE53" i="1"/>
  <c r="AF53" i="1" s="1"/>
  <c r="AG53" i="1" s="1"/>
  <c r="W53" i="1"/>
  <c r="Z79" i="1" l="1"/>
  <c r="Z84" i="1"/>
  <c r="AO53" i="1"/>
  <c r="AP53" i="1" s="1"/>
  <c r="Z81" i="1"/>
  <c r="Z77" i="1"/>
  <c r="Y83" i="1"/>
  <c r="Z83" i="1" s="1"/>
  <c r="Z18" i="1"/>
  <c r="Z17" i="1"/>
  <c r="Y14" i="1"/>
  <c r="Z14" i="1" s="1"/>
  <c r="Y13" i="1"/>
  <c r="Z13" i="1" s="1"/>
  <c r="X53" i="1"/>
  <c r="AV74" i="1"/>
  <c r="AS74" i="1"/>
  <c r="AM74" i="1"/>
  <c r="AN74" i="1" s="1"/>
  <c r="AK74" i="1"/>
  <c r="AE74" i="1"/>
  <c r="AF74" i="1" s="1"/>
  <c r="AG74" i="1" s="1"/>
  <c r="W74" i="1"/>
  <c r="X74" i="1" s="1"/>
  <c r="AV71" i="1"/>
  <c r="AS71" i="1"/>
  <c r="AM71" i="1"/>
  <c r="AN71" i="1" s="1"/>
  <c r="AK71" i="1"/>
  <c r="AE71" i="1"/>
  <c r="AF71" i="1" s="1"/>
  <c r="AG71" i="1" s="1"/>
  <c r="W71" i="1"/>
  <c r="X71" i="1" s="1"/>
  <c r="AV69" i="1"/>
  <c r="AS69" i="1"/>
  <c r="AM69" i="1"/>
  <c r="AN69" i="1" s="1"/>
  <c r="AO69" i="1" s="1"/>
  <c r="AK69" i="1"/>
  <c r="AE69" i="1"/>
  <c r="AF69" i="1" s="1"/>
  <c r="AG69" i="1" s="1"/>
  <c r="W69" i="1"/>
  <c r="X69" i="1" s="1"/>
  <c r="AV68" i="1"/>
  <c r="AS68" i="1"/>
  <c r="AM68" i="1"/>
  <c r="AN68" i="1" s="1"/>
  <c r="AK68" i="1"/>
  <c r="AE68" i="1"/>
  <c r="AF68" i="1" s="1"/>
  <c r="AG68" i="1" s="1"/>
  <c r="W68" i="1"/>
  <c r="X68" i="1" s="1"/>
  <c r="AV56" i="1"/>
  <c r="AS56" i="1"/>
  <c r="AM56" i="1"/>
  <c r="AN56" i="1" s="1"/>
  <c r="AK56" i="1"/>
  <c r="AE56" i="1"/>
  <c r="AF56" i="1" s="1"/>
  <c r="AG56" i="1" s="1"/>
  <c r="W56" i="1"/>
  <c r="X56" i="1" s="1"/>
  <c r="W66" i="1"/>
  <c r="X66" i="1" s="1"/>
  <c r="AE66" i="1"/>
  <c r="AF66" i="1" s="1"/>
  <c r="AG66" i="1" s="1"/>
  <c r="AK66" i="1"/>
  <c r="AM66" i="1"/>
  <c r="AN66" i="1" s="1"/>
  <c r="AS66" i="1"/>
  <c r="AV66" i="1"/>
  <c r="W67" i="1"/>
  <c r="X67" i="1" s="1"/>
  <c r="AE67" i="1"/>
  <c r="AF67" i="1" s="1"/>
  <c r="AG67" i="1" s="1"/>
  <c r="AK67" i="1"/>
  <c r="AM67" i="1"/>
  <c r="AN67" i="1" s="1"/>
  <c r="AS67" i="1"/>
  <c r="AV67" i="1"/>
  <c r="AV65" i="1"/>
  <c r="AS65" i="1"/>
  <c r="AM65" i="1"/>
  <c r="AN65" i="1" s="1"/>
  <c r="AK65" i="1"/>
  <c r="AE65" i="1"/>
  <c r="AF65" i="1" s="1"/>
  <c r="AG65" i="1" s="1"/>
  <c r="W65" i="1"/>
  <c r="X65" i="1" s="1"/>
  <c r="AV64" i="1"/>
  <c r="AS64" i="1"/>
  <c r="AM64" i="1"/>
  <c r="AN64" i="1" s="1"/>
  <c r="AK64" i="1"/>
  <c r="AE64" i="1"/>
  <c r="AF64" i="1" s="1"/>
  <c r="AG64" i="1" s="1"/>
  <c r="W64" i="1"/>
  <c r="AV63" i="1"/>
  <c r="AS63" i="1"/>
  <c r="AM63" i="1"/>
  <c r="AN63" i="1" s="1"/>
  <c r="AK63" i="1"/>
  <c r="AE63" i="1"/>
  <c r="AF63" i="1" s="1"/>
  <c r="AG63" i="1" s="1"/>
  <c r="W63" i="1"/>
  <c r="AV62" i="1"/>
  <c r="AS62" i="1"/>
  <c r="AM62" i="1"/>
  <c r="AN62" i="1" s="1"/>
  <c r="AK62" i="1"/>
  <c r="AE62" i="1"/>
  <c r="AF62" i="1" s="1"/>
  <c r="AG62" i="1" s="1"/>
  <c r="W62" i="1"/>
  <c r="AV58" i="1"/>
  <c r="AS58" i="1"/>
  <c r="AM58" i="1"/>
  <c r="AN58" i="1" s="1"/>
  <c r="AK58" i="1"/>
  <c r="AE58" i="1"/>
  <c r="AF58" i="1" s="1"/>
  <c r="AG58" i="1" s="1"/>
  <c r="W58" i="1"/>
  <c r="Y53" i="1" l="1"/>
  <c r="Z53" i="1" s="1"/>
  <c r="AO74" i="1"/>
  <c r="AP74" i="1" s="1"/>
  <c r="AO71" i="1"/>
  <c r="AP71" i="1" s="1"/>
  <c r="Y74" i="1"/>
  <c r="Z74" i="1" s="1"/>
  <c r="Y71" i="1"/>
  <c r="Z71" i="1" s="1"/>
  <c r="AP69" i="1"/>
  <c r="AO68" i="1"/>
  <c r="AP68" i="1" s="1"/>
  <c r="Y69" i="1"/>
  <c r="Z69" i="1" s="1"/>
  <c r="Y68" i="1"/>
  <c r="Z68" i="1" s="1"/>
  <c r="Y66" i="1"/>
  <c r="Z66" i="1" s="1"/>
  <c r="AO66" i="1"/>
  <c r="AP66" i="1" s="1"/>
  <c r="AO56" i="1"/>
  <c r="AP56" i="1" s="1"/>
  <c r="Y56" i="1"/>
  <c r="Z56" i="1" s="1"/>
  <c r="AO67" i="1"/>
  <c r="AP67" i="1" s="1"/>
  <c r="Y67" i="1"/>
  <c r="Z67" i="1" s="1"/>
  <c r="AO65" i="1"/>
  <c r="AP65" i="1" s="1"/>
  <c r="AO64" i="1"/>
  <c r="AP64" i="1" s="1"/>
  <c r="AO58" i="1"/>
  <c r="AP58" i="1" s="1"/>
  <c r="Y65" i="1"/>
  <c r="Z65" i="1" s="1"/>
  <c r="AO63" i="1"/>
  <c r="AP63" i="1" s="1"/>
  <c r="AO62" i="1"/>
  <c r="AP62" i="1" s="1"/>
  <c r="X64" i="1"/>
  <c r="Y64" i="1" s="1"/>
  <c r="X63" i="1"/>
  <c r="Y63" i="1" s="1"/>
  <c r="X62" i="1"/>
  <c r="Y62" i="1" s="1"/>
  <c r="X58" i="1"/>
  <c r="Y58" i="1" s="1"/>
  <c r="Z62" i="1" l="1"/>
  <c r="Z63" i="1"/>
  <c r="Z64" i="1"/>
  <c r="Z58" i="1"/>
  <c r="AV3" i="1"/>
  <c r="AV38" i="1" l="1"/>
  <c r="AS38" i="1"/>
  <c r="AM38" i="1"/>
  <c r="AN38" i="1" s="1"/>
  <c r="AK38" i="1"/>
  <c r="AE38" i="1"/>
  <c r="AF38" i="1" s="1"/>
  <c r="AG38" i="1" s="1"/>
  <c r="W38" i="1"/>
  <c r="AO38" i="1" l="1"/>
  <c r="AP38" i="1" s="1"/>
  <c r="X38" i="1"/>
  <c r="Y38" i="1" l="1"/>
  <c r="Z38" i="1" s="1"/>
  <c r="AS3" i="1" l="1"/>
  <c r="AM3" i="1"/>
  <c r="AN3" i="1" s="1"/>
  <c r="AK3" i="1"/>
  <c r="AE3" i="1"/>
  <c r="AF3" i="1" s="1"/>
  <c r="AG3" i="1" s="1"/>
  <c r="W3" i="1"/>
  <c r="X3" i="1" s="1"/>
  <c r="AO3" i="1" l="1"/>
  <c r="AP3" i="1" s="1"/>
  <c r="Y3" i="1"/>
  <c r="Z3" i="1" s="1"/>
  <c r="AS41" i="1" l="1"/>
  <c r="W37" i="1"/>
  <c r="X37" i="1" l="1"/>
  <c r="AV37" i="1"/>
  <c r="AS37" i="1"/>
  <c r="AM37" i="1"/>
  <c r="AN37" i="1" s="1"/>
  <c r="AK37" i="1"/>
  <c r="AE37" i="1"/>
  <c r="AF37" i="1" s="1"/>
  <c r="AG37" i="1" s="1"/>
  <c r="AO37" i="1" l="1"/>
  <c r="AP37" i="1" s="1"/>
  <c r="Y37" i="1"/>
  <c r="Z37" i="1" s="1"/>
  <c r="AV41" i="1"/>
  <c r="AM41" i="1"/>
  <c r="AN41" i="1" s="1"/>
  <c r="AK41" i="1"/>
  <c r="AE41" i="1"/>
  <c r="AF41" i="1" s="1"/>
  <c r="AG41" i="1" s="1"/>
  <c r="W41" i="1"/>
  <c r="X41" i="1" s="1"/>
  <c r="Y41" i="1" l="1"/>
  <c r="Z41" i="1" s="1"/>
  <c r="AO41" i="1"/>
  <c r="AP41" i="1" s="1"/>
  <c r="AV55" i="1" l="1"/>
  <c r="AS55" i="1"/>
  <c r="AM55" i="1"/>
  <c r="AN55" i="1" s="1"/>
  <c r="AK55" i="1"/>
  <c r="AE55" i="1"/>
  <c r="AF55" i="1" s="1"/>
  <c r="AG55" i="1" s="1"/>
  <c r="W55" i="1"/>
  <c r="AV2" i="1"/>
  <c r="AS2" i="1"/>
  <c r="AK2" i="1"/>
  <c r="AO2" i="1" s="1"/>
  <c r="AP2" i="1" s="1"/>
  <c r="AE2" i="1"/>
  <c r="AF2" i="1" s="1"/>
  <c r="AG2" i="1" s="1"/>
  <c r="W2" i="1"/>
  <c r="X2" i="1" s="1"/>
  <c r="AO55" i="1" l="1"/>
  <c r="AP55" i="1" s="1"/>
  <c r="X55" i="1"/>
  <c r="Y55" i="1" s="1"/>
  <c r="Y2" i="1"/>
  <c r="Z2" i="1" s="1"/>
  <c r="Z55" i="1" l="1"/>
  <c r="AE32" i="1" l="1"/>
  <c r="AF32" i="1" s="1"/>
  <c r="AG32" i="1" s="1"/>
  <c r="T32" i="1"/>
  <c r="AV52" i="1"/>
  <c r="AS52" i="1"/>
  <c r="AM52" i="1"/>
  <c r="AN52" i="1" s="1"/>
  <c r="AK52" i="1"/>
  <c r="AE52" i="1"/>
  <c r="AF52" i="1" s="1"/>
  <c r="AG52" i="1" s="1"/>
  <c r="W52" i="1"/>
  <c r="X52" i="1" l="1"/>
  <c r="AO52" i="1"/>
  <c r="AP52" i="1" s="1"/>
  <c r="Y52" i="1" l="1"/>
  <c r="Z52" i="1" s="1"/>
  <c r="AS32" i="1"/>
  <c r="AM32" i="1"/>
  <c r="AN32" i="1" s="1"/>
  <c r="AK32" i="1"/>
  <c r="W32" i="1"/>
  <c r="X32" i="1" s="1"/>
  <c r="Y32" i="1" s="1"/>
  <c r="Z32" i="1" s="1"/>
  <c r="AV25" i="1"/>
  <c r="AS25" i="1"/>
  <c r="AM25" i="1"/>
  <c r="AN25" i="1" s="1"/>
  <c r="AK25" i="1"/>
  <c r="AE25" i="1"/>
  <c r="AF25" i="1" s="1"/>
  <c r="AG25" i="1" s="1"/>
  <c r="W25" i="1"/>
  <c r="X25" i="1" s="1"/>
  <c r="Y25" i="1" s="1"/>
  <c r="T25" i="1"/>
  <c r="AO32" i="1" l="1"/>
  <c r="AP32" i="1" s="1"/>
  <c r="AO25" i="1"/>
  <c r="AP25" i="1" s="1"/>
  <c r="Z25" i="1"/>
  <c r="AE24" i="1"/>
  <c r="AF24" i="1" s="1"/>
  <c r="AG24" i="1" s="1"/>
  <c r="AV24" i="1"/>
  <c r="AS24" i="1"/>
  <c r="AM24" i="1"/>
  <c r="AN24" i="1" s="1"/>
  <c r="AK24" i="1"/>
  <c r="W24" i="1"/>
  <c r="X24" i="1" s="1"/>
  <c r="Y24" i="1" s="1"/>
  <c r="T24" i="1"/>
  <c r="AE23" i="1"/>
  <c r="AF23" i="1" s="1"/>
  <c r="AG23" i="1" s="1"/>
  <c r="AV23" i="1"/>
  <c r="AS23" i="1"/>
  <c r="AM23" i="1"/>
  <c r="AN23" i="1" s="1"/>
  <c r="AK23" i="1"/>
  <c r="W23" i="1"/>
  <c r="X23" i="1" s="1"/>
  <c r="Y23" i="1" s="1"/>
  <c r="AO24" i="1" l="1"/>
  <c r="AP24" i="1" s="1"/>
  <c r="Z24" i="1"/>
  <c r="AO23" i="1"/>
  <c r="AP23" i="1" s="1"/>
  <c r="Z23" i="1"/>
</calcChain>
</file>

<file path=xl/comments1.xml><?xml version="1.0" encoding="utf-8"?>
<comments xmlns="http://schemas.openxmlformats.org/spreadsheetml/2006/main">
  <authors>
    <author>DARTOIS, Clémence</author>
  </authors>
  <commentList>
    <comment ref="O1" authorId="0">
      <text>
        <r>
          <rPr>
            <b/>
            <sz val="9"/>
            <color indexed="81"/>
            <rFont val="Tahoma"/>
            <charset val="1"/>
          </rPr>
          <t>DARTOIS, Clémence:</t>
        </r>
        <r>
          <rPr>
            <sz val="9"/>
            <color indexed="81"/>
            <rFont val="Tahoma"/>
            <charset val="1"/>
          </rPr>
          <t xml:space="preserve">
Indicateur de fragilité immobilière ANAP - via données TdB 2020 campagne 2021
100% = "besoin restructuration"</t>
        </r>
      </text>
    </comment>
    <comment ref="AI1" authorId="0">
      <text>
        <r>
          <rPr>
            <b/>
            <sz val="9"/>
            <color indexed="81"/>
            <rFont val="Tahoma"/>
            <family val="2"/>
          </rPr>
          <t>DARTOIS, Clémence:</t>
        </r>
        <r>
          <rPr>
            <sz val="9"/>
            <color indexed="81"/>
            <rFont val="Tahoma"/>
            <family val="2"/>
          </rPr>
          <t xml:space="preserve">
</t>
        </r>
        <r>
          <rPr>
            <sz val="11"/>
            <color indexed="81"/>
            <rFont val="Tahoma"/>
            <family val="2"/>
          </rPr>
          <t>Campagne 2021, donnéee 2020 du TdB de la performance  : "Nombre de places habilitées à l'aide sociale départementale à l'hébergement"</t>
        </r>
      </text>
    </comment>
  </commentList>
</comments>
</file>

<file path=xl/sharedStrings.xml><?xml version="1.0" encoding="utf-8"?>
<sst xmlns="http://schemas.openxmlformats.org/spreadsheetml/2006/main" count="857" uniqueCount="191">
  <si>
    <t>Reconstruction</t>
  </si>
  <si>
    <t>Nbre de chambres accueil multiple avant travaux</t>
  </si>
  <si>
    <t>Commentaires</t>
  </si>
  <si>
    <t>Coût estimé de l'étude de faisabilité</t>
  </si>
  <si>
    <t>Autres</t>
  </si>
  <si>
    <t>Nbre de chambres accueil multiple après travaux envisagés</t>
  </si>
  <si>
    <t>CD</t>
  </si>
  <si>
    <t>Excellence de l'accueil</t>
  </si>
  <si>
    <t>Hors les Murs</t>
  </si>
  <si>
    <t>Centre de ressources</t>
  </si>
  <si>
    <t>Centre d'expertise</t>
  </si>
  <si>
    <t>Public Autonome</t>
  </si>
  <si>
    <t>Public Territorial</t>
  </si>
  <si>
    <t>Public Hospitalier</t>
  </si>
  <si>
    <t>Privé Lucratif</t>
  </si>
  <si>
    <t>Privé Non Lucratif</t>
  </si>
  <si>
    <t>Statut</t>
  </si>
  <si>
    <t>Construction neuve</t>
  </si>
  <si>
    <t>Extension seule</t>
  </si>
  <si>
    <t>Restructuration avec ou sans extension</t>
  </si>
  <si>
    <t>Mise aux normes seules</t>
  </si>
  <si>
    <t>Qualité de l'accueil</t>
  </si>
  <si>
    <t>EHPAD Hors les Murs</t>
  </si>
  <si>
    <t>CN ARS</t>
  </si>
  <si>
    <t xml:space="preserve">Cofinancement 
envisagé   </t>
  </si>
  <si>
    <t>OUI</t>
  </si>
  <si>
    <t>NON</t>
  </si>
  <si>
    <t>NC</t>
  </si>
  <si>
    <t>Financement CNSA pluriannuel envisagé</t>
  </si>
  <si>
    <t>Autres
justifications</t>
  </si>
  <si>
    <t>Nom 
de l'EHPAD</t>
  </si>
  <si>
    <t>Montant de la subvention envisagée pour les travaux</t>
  </si>
  <si>
    <t>Montant de la subvention envisagée pour les études</t>
  </si>
  <si>
    <t>Montant total de la subvention</t>
  </si>
  <si>
    <t>% de prise en charge du coût des travaux</t>
  </si>
  <si>
    <t>% de prise en charge du coût de l'étude</t>
  </si>
  <si>
    <t>% de prise en charge du coût du projet (travaux + études)</t>
  </si>
  <si>
    <t>Coût total du projet (travaux et études le cas échéant)/place</t>
  </si>
  <si>
    <t>Montant de la subvention par place</t>
  </si>
  <si>
    <t>Montant de la subvention par place HAS</t>
  </si>
  <si>
    <t>Nature des Travaux envisagés?</t>
  </si>
  <si>
    <t>Etudes de faisabilité?</t>
  </si>
  <si>
    <t xml:space="preserve">AMOA
pour le 
chantier?
</t>
  </si>
  <si>
    <t>Indicateur 
de fragilité 
ANAP?</t>
  </si>
  <si>
    <t>Justification par la projection démographique
départementale (2030, 2040, 2050) et le taux d'équipement?</t>
  </si>
  <si>
    <t>Coût estimé des travaux</t>
  </si>
  <si>
    <t>Coût total du projet (travaux et études)</t>
  </si>
  <si>
    <t>Prix de journée 
avant travaux</t>
  </si>
  <si>
    <t>Prix de journée 
après travaux</t>
  </si>
  <si>
    <t>Non concerné</t>
  </si>
  <si>
    <t>Année 
envisagée pour les travaux ou pour l'étude</t>
  </si>
  <si>
    <t>Centre de ressources / d'expertise</t>
  </si>
  <si>
    <t>Non</t>
  </si>
  <si>
    <t>Oui sur 2 ans</t>
  </si>
  <si>
    <t>Oui sur 3 ans</t>
  </si>
  <si>
    <t>Nbre de m²
de l'EHPAD
avant travaux</t>
  </si>
  <si>
    <t>Nbre de m²
de l'EHPAD
après travaux</t>
  </si>
  <si>
    <t>Coût total du projet (travaux et études le cas échéant)/m² après travaux</t>
  </si>
  <si>
    <t>Montant de la subvention/m² après travaux</t>
  </si>
  <si>
    <t>nbre de places
de l'EHPAD après travaux</t>
  </si>
  <si>
    <t>dont nbre de places HAS après travaux</t>
  </si>
  <si>
    <t>nbre de places
de l'EHPAD avant travaux</t>
  </si>
  <si>
    <t>dont nbre de places HAS avant travaux</t>
  </si>
  <si>
    <t>Evolution du prix de journée</t>
  </si>
  <si>
    <t>Evolution du nombre de chambre multiple</t>
  </si>
  <si>
    <t>Evolution nbre de places de l'EHPAD après travaux</t>
  </si>
  <si>
    <t>Evolution nbre de places HAS de l'EHPAD après travaux</t>
  </si>
  <si>
    <t>Evolution nbre de m²
de l'EHPAD
après travaux</t>
  </si>
  <si>
    <t>Orientation du projet: Qualité de l'accueil</t>
  </si>
  <si>
    <t>Orientation du projet: EHPAD Hors Les Murs</t>
  </si>
  <si>
    <t>Orientation du projet: Centre d'expertise/de ressources</t>
  </si>
  <si>
    <t>Orientation du projet: ouverture sur l'extérieur/tiers lieux</t>
  </si>
  <si>
    <t>PASA/UHR/AJ prévu (financé ou non)? Merci de préciser l'objet en colonne AW)</t>
  </si>
  <si>
    <t>40 - Landes</t>
  </si>
  <si>
    <t>19 - Corrèze</t>
  </si>
  <si>
    <t>EHPAD SORNAC</t>
  </si>
  <si>
    <t xml:space="preserve">23 - Creuse </t>
  </si>
  <si>
    <t>79 - Deux-Sèvres</t>
  </si>
  <si>
    <t>QVT</t>
  </si>
  <si>
    <t>16 - Charente</t>
  </si>
  <si>
    <t xml:space="preserve">47 - Lot et Garonne </t>
  </si>
  <si>
    <t>33 - Gironde</t>
  </si>
  <si>
    <t xml:space="preserve">17 - Charente-Maritime </t>
  </si>
  <si>
    <t>24 - Dordogne</t>
  </si>
  <si>
    <t>87 - Haute-Vienne</t>
  </si>
  <si>
    <t>EHPAD DE CORNIL</t>
  </si>
  <si>
    <t>64 - Pyrénées-Atlantiques</t>
  </si>
  <si>
    <t>EHPAD Larrazkena</t>
  </si>
  <si>
    <t xml:space="preserve">86 - Vienne </t>
  </si>
  <si>
    <t xml:space="preserve">QVT </t>
  </si>
  <si>
    <t>Département</t>
  </si>
  <si>
    <t>FINESS Géographique</t>
  </si>
  <si>
    <t xml:space="preserve">FINESS juridique </t>
  </si>
  <si>
    <t>Résidence Le Pré Saint Germain à Navarrenx</t>
  </si>
  <si>
    <t>EHPAD L'AGE D'OR - CH D'OLORON</t>
  </si>
  <si>
    <t>EHPAD CAPA LACLAU à Oloron Sainte Marie</t>
  </si>
  <si>
    <t>EHPAD Pausa-Lekua à Isturits</t>
  </si>
  <si>
    <t>EHPAD GOXOKI LES MAISONS DE L'ARRAYDE (CHCB)</t>
  </si>
  <si>
    <t>EHPAD ELIZA HEGI à Ustaritz</t>
  </si>
  <si>
    <t xml:space="preserve">EHPAD LORMONT du CHU de Bordeaux </t>
  </si>
  <si>
    <t>deux EHPADs du CH Sud Gironde à Langon et la Réole</t>
  </si>
  <si>
    <t>EHPAD La Chaumière Fleurie à Pouillon</t>
  </si>
  <si>
    <t>EHPAD Lou Camin à Parentis en Born</t>
  </si>
  <si>
    <t>EHPAD FONDATION SAINT SEVER DE LUXEY</t>
  </si>
  <si>
    <t>EHPAD PIERRE GRENIER DE CARDENAL à Villereal</t>
  </si>
  <si>
    <t>EHPAD du Mas d'Agenais</t>
  </si>
  <si>
    <t>EHPAD SAINT MARTIN ET GASTON CARRERE à Saint Livrade sur Lot</t>
  </si>
  <si>
    <t>EHPAD LES CAPUCINS à Clairac</t>
  </si>
  <si>
    <t>EHPAD Le logis des cours à Beruges</t>
  </si>
  <si>
    <t xml:space="preserve">EHPAD Résidence Les Capucines à Civray
</t>
  </si>
  <si>
    <t>EHPAD RESIDENCE LES ORANGERS à Parthenay</t>
  </si>
  <si>
    <t>EHPAD LES BUISSONNETS à Beceleuf</t>
  </si>
  <si>
    <t>EHPAD SPEC.  BRUMENARD (CH SAINTONGE)</t>
  </si>
  <si>
    <t xml:space="preserve">EHPAD - LES BRUYERES - CH BOSCAMNANT
</t>
  </si>
  <si>
    <t>EHPAD - LES JARDINS DE VOLTONIA à Tounnay Boutonne</t>
  </si>
  <si>
    <t xml:space="preserve"> QVT  </t>
  </si>
  <si>
    <t>EHPAD RESIDENCE LA CHATELLENIE</t>
  </si>
  <si>
    <t>EHPAD L'OUCHE DES CARMES à Aulnay</t>
  </si>
  <si>
    <t>EHPAD - CHATEAU DU BOIS D'HURE à Lagord</t>
  </si>
  <si>
    <t>EHPAD LA CORALLINE à Le Gua</t>
  </si>
  <si>
    <t>EHPAD CH ANGOULEME - SITE GD PONTOUVRE</t>
  </si>
  <si>
    <t>EHPAD LES MINIMES Aubeterre sur Dronne</t>
  </si>
  <si>
    <t>EHPAD DU CHIP - GUY GAUTHIER</t>
  </si>
  <si>
    <t>EHPAD - LES DEUX TOURS à Brigueuil</t>
  </si>
  <si>
    <t>EHPAD - LES HESPERIDES à Luxe</t>
  </si>
  <si>
    <t>EHPAD des Fontaines - CH de Tulle</t>
  </si>
  <si>
    <t>EHPAD d'EGLETONS</t>
  </si>
  <si>
    <t>EHPAD DE MANSAC</t>
  </si>
  <si>
    <t>EHPAD LES PRES DE CHIGNAC à Arnac Pompadour</t>
  </si>
  <si>
    <t>EHPAD UZERCHE du CHG de Uzerche</t>
  </si>
  <si>
    <t>EHPAD J ET M COLAUD de St Privat</t>
  </si>
  <si>
    <t>EHPAD Les Bouquets à Bellegarde en Marche</t>
  </si>
  <si>
    <t>Dev durable</t>
  </si>
  <si>
    <t xml:space="preserve">CH d'Aubusson EHPAD SAINT-JEAN et EHPAD Le Mont </t>
  </si>
  <si>
    <t xml:space="preserve"> 22 000 000,00 € 
</t>
  </si>
  <si>
    <t>EHPAD LES EAUX VIVES à Marsac</t>
  </si>
  <si>
    <t>EHPAD MAD ASS STE MARTHE MADELEINE</t>
  </si>
  <si>
    <t xml:space="preserve"> 2 100 000,00 € 
</t>
  </si>
  <si>
    <t xml:space="preserve">EHPAD FAUBOURG NOTRE DAME à Bourdeuilles </t>
  </si>
  <si>
    <t>EHPAD La Roche Libère à Terrasson Lavilledieu</t>
  </si>
  <si>
    <t xml:space="preserve"> 49 881 000,00 € 
</t>
  </si>
  <si>
    <t>EHPAD PR JOSEPH DE LEOBARDY - CCAS Limoges</t>
  </si>
  <si>
    <t xml:space="preserve">EHPAD LE HAMEAU DU BUIS - Boisseuil </t>
  </si>
  <si>
    <t>EHPAD RESIDENCE LA PELAUDINE</t>
  </si>
  <si>
    <t>EHPAD RESIDENCE JEAN MAHAUT</t>
  </si>
  <si>
    <t>EHPAD SAINT YRIEIX LA PERCHE</t>
  </si>
  <si>
    <t>EHPAD HIHL - MAGNAC-LAVAL</t>
  </si>
  <si>
    <t>LES JARDINS DE LA GARENNE</t>
  </si>
  <si>
    <t>Public</t>
  </si>
  <si>
    <t>EHPAD de MEYMAC</t>
  </si>
  <si>
    <t>Sur années 2022-2023</t>
  </si>
  <si>
    <t xml:space="preserve">  QVT, développement durable</t>
  </si>
  <si>
    <t>Financement pluriannuel 2022/2023/2024</t>
  </si>
  <si>
    <t xml:space="preserve">475000 
</t>
  </si>
  <si>
    <t xml:space="preserve">475000
</t>
  </si>
  <si>
    <t>Nouvel EHPAD AAP</t>
  </si>
  <si>
    <t xml:space="preserve">  EHPAD - CH DE MAULEON </t>
  </si>
  <si>
    <t>EHPAD LES DEUX CHATEAUX (sites de la ménardière et de la castelbourdinoise)</t>
  </si>
  <si>
    <t>EHPAD RABY-BARBOTEAU à Segonzac (regroupement EHPAD Larchier Lignières et EHPAD Raby Barboteau Segonzac)</t>
  </si>
  <si>
    <t xml:space="preserve">EHPAD - BERGERON GRENIER à Mansle </t>
  </si>
  <si>
    <t>EHPAD DU PAYS DE BRIVE de Brive la Gaillarde (de Rivet)</t>
  </si>
  <si>
    <t>EHPAD DU CH DE SAINTE FOY LA GRANDE à Pinheuil</t>
  </si>
  <si>
    <t xml:space="preserve"> QVT, développement durable</t>
  </si>
  <si>
    <t>EHPAD VOIE DIEU du C H BERNARD DESPLAS BOURGANEUF</t>
  </si>
  <si>
    <t>EHPAD PARROT CH PERIGUEUX et EHPAD DU CH LANMARY</t>
  </si>
  <si>
    <t xml:space="preserve"> Résidence Le Roch à Montlieu-La-Garde </t>
  </si>
  <si>
    <t>complément PAI</t>
  </si>
  <si>
    <t>EHPAD LASTRILLES à Salies de Béarn</t>
  </si>
  <si>
    <t>Etude de faisabilité à financer en 2022</t>
  </si>
  <si>
    <t xml:space="preserve">EHPAD RES MUTUALISTE LES CARREAUX à Ruelle sur Touvre
</t>
  </si>
  <si>
    <t>EHPAD RESIDENCE LES MARRONNIERS à Rouillac</t>
  </si>
  <si>
    <t>EHPAD LA MEMOIRE DES AILES à Marcheprime</t>
  </si>
  <si>
    <t>EHPAD LES BALCONS DE TIVOLI au Bouscat</t>
  </si>
  <si>
    <t>EHPAD FONDATION LARRIEU</t>
  </si>
  <si>
    <t>Ehpad Les Albizzias - CH de Dax</t>
  </si>
  <si>
    <t>EHPAD Le Peyricat à Sabres</t>
  </si>
  <si>
    <t>EHPAD l'Arribet à ARZACQ ARRAZIGUET</t>
  </si>
  <si>
    <t xml:space="preserve"> Toki Eder St Jean Pied de Port </t>
  </si>
  <si>
    <t>EHPAD Al Cartero à Sallies de Béarn</t>
  </si>
  <si>
    <t>EHPAD Etxetoa à Souraide</t>
  </si>
  <si>
    <t>EHPAD RESIDENCE ALIENOR D'AQUITAINE
 à Coulonges sur l'Autize</t>
  </si>
  <si>
    <t>EHPAD RESIDENCE LE GRAND CHENE à Saint Varent</t>
  </si>
  <si>
    <t>EHPAD Les Avelines à Niort</t>
  </si>
  <si>
    <t xml:space="preserve">EHPAD RESIDENCE DES ROCS à La Peyratte
</t>
  </si>
  <si>
    <t>Saisie globalisée sur le 870002532</t>
  </si>
  <si>
    <t>Saisie globalisée sur 790013452</t>
  </si>
  <si>
    <t>Non complété campagne 2021 2020 pour les places HAS</t>
  </si>
  <si>
    <t xml:space="preserve">Non complété campagne 2021 2020 pour les places HAS </t>
  </si>
  <si>
    <t xml:space="preserve">Non complété campagne 2021 2020 pour places HAS </t>
  </si>
  <si>
    <t xml:space="preserve">Non complété campagne 2021  pour places HAS </t>
  </si>
  <si>
    <t xml:space="preserve">Nous attirons votre attention sur les deux indicateurs suivant :
- fragilité immobilière ANAP
- nombre de place habilité à l’aide sociale  pour lesquels la donnée enregistrée correspond à ce qui a été renseigné lors de la campagne 2021 (données 2020) du Tableau de Bord de la Performance. De ce fait, il s’agit de données déclaratives, parfois globalisées ou inexistante si l’Etablissement n’a pas complété son questionnaire. Il convient donc d’observer ces indicateurs avec toutes précautions.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</si>
</sst>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0.00\ &quot;€&quot;;[Red]\-#,##0.00\ &quot;€&quot;"/>
    <numFmt numFmtId="44" formatCode="_-* #,##0.00\ &quot;€&quot;_-;\-* #,##0.00\ &quot;€&quot;_-;_-* &quot;-&quot;??\ &quot;€&quot;_-;_-@_-"/>
    <numFmt numFmtId="43" formatCode="_-* #,##0.00\ _€_-;\-* #,##0.00\ _€_-;_-* &quot;-&quot;??\ _€_-;_-@_-"/>
    <numFmt numFmtId="164" formatCode="#,##0.00\ &quot;€&quot;"/>
    <numFmt numFmtId="165" formatCode="_-* #,##0.00_-;\-* #,##0.00_-;_-* &quot;-&quot;??_-;_-@_-"/>
    <numFmt numFmtId="166" formatCode="[$-40C]General"/>
    <numFmt numFmtId="167" formatCode="&quot; &quot;#,##0.00&quot; &quot;[$€-40C]&quot; &quot;;&quot;-&quot;#,##0.00&quot; &quot;[$€-40C]&quot; &quot;;&quot; -&quot;00&quot; &quot;[$€-40C]&quot; &quot;;&quot; &quot;@&quot; &quot;"/>
    <numFmt numFmtId="168" formatCode="&quot; &quot;#,##0.00&quot; &quot;[$€]&quot; &quot;;&quot;-&quot;#,##0.00&quot; &quot;[$€]&quot; &quot;;&quot; -&quot;00&quot; &quot;[$€]&quot; &quot;;&quot; &quot;@&quot; &quot;"/>
    <numFmt numFmtId="169" formatCode="#,##0.00&quot; &quot;[$€-40C];[Red]&quot;-&quot;#,##0.00&quot; &quot;[$€-40C]"/>
    <numFmt numFmtId="170" formatCode="_(* #,##0.00_);_(* \(#,##0.00\);_(* &quot;-&quot;??_);_(@_)"/>
  </numFmts>
  <fonts count="41"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9C0006"/>
      <name val="Calibri"/>
      <family val="2"/>
      <scheme val="minor"/>
    </font>
    <font>
      <sz val="11"/>
      <name val="Arial"/>
      <family val="1"/>
    </font>
    <font>
      <b/>
      <sz val="11"/>
      <color theme="1"/>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font>
    <font>
      <sz val="10"/>
      <name val="MS Sans Serif"/>
      <family val="2"/>
    </font>
    <font>
      <sz val="11"/>
      <color theme="1"/>
      <name val="Calibri"/>
      <family val="2"/>
    </font>
    <font>
      <sz val="11"/>
      <color rgb="FF000000"/>
      <name val="Calibri"/>
      <family val="2"/>
    </font>
    <font>
      <u/>
      <sz val="10"/>
      <color theme="10"/>
      <name val="Arial"/>
      <family val="2"/>
    </font>
    <font>
      <sz val="10"/>
      <color theme="1"/>
      <name val="Arial"/>
      <family val="2"/>
    </font>
    <font>
      <sz val="11"/>
      <color rgb="FF9C0006"/>
      <name val="Calibri"/>
      <family val="2"/>
    </font>
    <font>
      <u/>
      <sz val="11"/>
      <color rgb="FF0000FF"/>
      <name val="Calibri"/>
      <family val="2"/>
    </font>
    <font>
      <b/>
      <i/>
      <sz val="16"/>
      <color rgb="FF000000"/>
      <name val="Arial"/>
      <family val="2"/>
    </font>
    <font>
      <u/>
      <sz val="11"/>
      <color theme="10"/>
      <name val="Calibri"/>
      <family val="2"/>
      <scheme val="minor"/>
    </font>
    <font>
      <u/>
      <sz val="11"/>
      <color theme="10"/>
      <name val="Arial"/>
      <family val="1"/>
    </font>
    <font>
      <sz val="11"/>
      <color indexed="8"/>
      <name val="Calibri"/>
      <family val="2"/>
      <scheme val="minor"/>
    </font>
    <font>
      <sz val="11"/>
      <color rgb="FF000000"/>
      <name val="Arial"/>
      <family val="2"/>
    </font>
    <font>
      <b/>
      <i/>
      <u/>
      <sz val="11"/>
      <color rgb="FF000000"/>
      <name val="Arial"/>
      <family val="2"/>
    </font>
    <font>
      <sz val="18"/>
      <color theme="3"/>
      <name val="Calibri Light"/>
      <family val="2"/>
      <scheme val="major"/>
    </font>
    <font>
      <sz val="9"/>
      <color indexed="81"/>
      <name val="Tahoma"/>
      <charset val="1"/>
    </font>
    <font>
      <b/>
      <sz val="9"/>
      <color indexed="81"/>
      <name val="Tahoma"/>
      <charset val="1"/>
    </font>
    <font>
      <sz val="9"/>
      <color indexed="81"/>
      <name val="Tahoma"/>
      <family val="2"/>
    </font>
    <font>
      <b/>
      <sz val="9"/>
      <color indexed="81"/>
      <name val="Tahoma"/>
      <family val="2"/>
    </font>
    <font>
      <sz val="11"/>
      <color indexed="81"/>
      <name val="Tahoma"/>
      <family val="2"/>
    </font>
    <font>
      <b/>
      <sz val="11"/>
      <name val="Calibri"/>
      <family val="2"/>
      <scheme val="minor"/>
    </font>
  </fonts>
  <fills count="34">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7CE"/>
        <bgColor rgb="FFFFC7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07">
    <xf numFmtId="0" fontId="0" fillId="0" borderId="0"/>
    <xf numFmtId="9" fontId="1" fillId="0" borderId="0" applyFont="0" applyFill="0" applyBorder="0" applyAlignment="0" applyProtection="0"/>
    <xf numFmtId="0" fontId="2" fillId="0" borderId="0"/>
    <xf numFmtId="0" fontId="4" fillId="2" borderId="0" applyNumberFormat="0" applyBorder="0" applyAlignment="0" applyProtection="0"/>
    <xf numFmtId="0" fontId="5" fillId="0" borderId="0"/>
    <xf numFmtId="9" fontId="5" fillId="0" borderId="0" applyFont="0" applyFill="0" applyBorder="0" applyAlignment="0" applyProtection="0"/>
    <xf numFmtId="0" fontId="7" fillId="3" borderId="0" applyNumberFormat="0" applyBorder="0" applyAlignment="0" applyProtection="0"/>
    <xf numFmtId="165" fontId="1"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1" fillId="0" borderId="0"/>
    <xf numFmtId="0" fontId="2" fillId="0" borderId="0"/>
    <xf numFmtId="0" fontId="22" fillId="0" borderId="0"/>
    <xf numFmtId="0" fontId="23"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0" fontId="1" fillId="0" borderId="0"/>
    <xf numFmtId="0" fontId="25" fillId="0" borderId="0"/>
    <xf numFmtId="44" fontId="25" fillId="0" borderId="0" applyFont="0" applyFill="0" applyBorder="0" applyAlignment="0" applyProtection="0"/>
    <xf numFmtId="9" fontId="25"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7" fillId="0" borderId="0" applyNumberFormat="0" applyFill="0" applyBorder="0" applyAlignment="0" applyProtection="0"/>
    <xf numFmtId="0" fontId="14" fillId="6" borderId="7" applyNumberFormat="0" applyAlignment="0" applyProtection="0"/>
    <xf numFmtId="0" fontId="15" fillId="0" borderId="9" applyNumberFormat="0" applyFill="0" applyAlignment="0" applyProtection="0"/>
    <xf numFmtId="0" fontId="26" fillId="33" borderId="0" applyNumberFormat="0" applyBorder="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2" fillId="5" borderId="7" applyNumberFormat="0" applyAlignment="0" applyProtection="0"/>
    <xf numFmtId="166" fontId="27" fillId="0" borderId="0" applyBorder="0" applyProtection="0"/>
    <xf numFmtId="0" fontId="23" fillId="0" borderId="0" applyNumberFormat="0" applyFont="0" applyBorder="0" applyProtection="0"/>
    <xf numFmtId="166" fontId="23" fillId="0" borderId="0" applyFont="0" applyBorder="0" applyProtection="0"/>
    <xf numFmtId="0" fontId="28" fillId="0" borderId="0" applyNumberFormat="0" applyBorder="0" applyProtection="0">
      <alignment horizontal="center"/>
    </xf>
    <xf numFmtId="0" fontId="28" fillId="0" borderId="0" applyNumberFormat="0" applyBorder="0" applyProtection="0">
      <alignment horizontal="center" textRotation="90"/>
    </xf>
    <xf numFmtId="0" fontId="4" fillId="2" borderId="0" applyNumberFormat="0" applyBorder="0" applyAlignment="0" applyProtection="0"/>
    <xf numFmtId="0" fontId="29" fillId="0" borderId="0" applyNumberFormat="0" applyFill="0" applyBorder="0" applyAlignment="0" applyProtection="0"/>
    <xf numFmtId="0" fontId="27" fillId="0" borderId="0" applyNumberFormat="0" applyBorder="0" applyProtection="0"/>
    <xf numFmtId="0" fontId="24" fillId="0" borderId="0" applyNumberFormat="0" applyFill="0" applyBorder="0" applyAlignment="0" applyProtection="0"/>
    <xf numFmtId="0" fontId="27" fillId="0" borderId="0" applyNumberFormat="0" applyFill="0" applyBorder="0" applyAlignment="0" applyProtection="0"/>
    <xf numFmtId="0" fontId="30" fillId="0" borderId="0" applyNumberFormat="0" applyFill="0" applyBorder="0" applyAlignment="0" applyProtection="0"/>
    <xf numFmtId="167" fontId="2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168" fontId="2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11"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23" fillId="0" borderId="0"/>
    <xf numFmtId="0" fontId="31" fillId="0" borderId="0"/>
    <xf numFmtId="0" fontId="23" fillId="0" borderId="0"/>
    <xf numFmtId="0" fontId="20" fillId="0" borderId="0"/>
    <xf numFmtId="0" fontId="21" fillId="0" borderId="0"/>
    <xf numFmtId="0" fontId="2" fillId="0" borderId="0"/>
    <xf numFmtId="0" fontId="1" fillId="0" borderId="0"/>
    <xf numFmtId="0" fontId="1" fillId="0" borderId="0"/>
    <xf numFmtId="0" fontId="5" fillId="0" borderId="0"/>
    <xf numFmtId="0" fontId="1" fillId="0" borderId="0"/>
    <xf numFmtId="0" fontId="20" fillId="0" borderId="0"/>
    <xf numFmtId="0" fontId="1" fillId="0" borderId="0"/>
    <xf numFmtId="0" fontId="1" fillId="0" borderId="0"/>
    <xf numFmtId="0" fontId="32" fillId="0" borderId="0" applyNumberFormat="0" applyBorder="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2" fillId="0" borderId="0"/>
    <xf numFmtId="0" fontId="2" fillId="0" borderId="0"/>
    <xf numFmtId="0" fontId="23" fillId="0" borderId="0"/>
    <xf numFmtId="9" fontId="25" fillId="0" borderId="0" applyFont="0" applyFill="0" applyBorder="0" applyAlignment="0" applyProtection="0"/>
    <xf numFmtId="9" fontId="1" fillId="0" borderId="0" applyFont="0" applyFill="0" applyBorder="0" applyAlignment="0" applyProtection="0"/>
    <xf numFmtId="0" fontId="33" fillId="0" borderId="0" applyNumberFormat="0" applyBorder="0" applyProtection="0"/>
    <xf numFmtId="169" fontId="33" fillId="0" borderId="0" applyBorder="0" applyProtection="0"/>
    <xf numFmtId="0" fontId="7" fillId="3" borderId="0" applyNumberFormat="0" applyBorder="0" applyAlignment="0" applyProtection="0"/>
    <xf numFmtId="0" fontId="13" fillId="6" borderId="8" applyNumberFormat="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6" fillId="0" borderId="12" applyNumberFormat="0" applyFill="0" applyAlignment="0" applyProtection="0"/>
    <xf numFmtId="0" fontId="16" fillId="7" borderId="10" applyNumberFormat="0" applyAlignment="0" applyProtection="0"/>
    <xf numFmtId="170" fontId="1" fillId="0" borderId="0" applyFont="0" applyFill="0" applyBorder="0" applyAlignment="0" applyProtection="0"/>
    <xf numFmtId="0" fontId="2" fillId="0" borderId="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7" applyNumberFormat="0" applyAlignment="0" applyProtection="0"/>
    <xf numFmtId="0" fontId="13" fillId="6" borderId="8" applyNumberFormat="0" applyAlignment="0" applyProtection="0"/>
    <xf numFmtId="0" fontId="14" fillId="6" borderId="7" applyNumberFormat="0" applyAlignment="0" applyProtection="0"/>
    <xf numFmtId="0" fontId="15" fillId="0" borderId="9" applyNumberFormat="0" applyFill="0" applyAlignment="0" applyProtection="0"/>
    <xf numFmtId="0" fontId="16" fillId="7" borderId="10" applyNumberFormat="0" applyAlignment="0" applyProtection="0"/>
    <xf numFmtId="0" fontId="17" fillId="0" borderId="0" applyNumberFormat="0" applyFill="0" applyBorder="0" applyAlignment="0" applyProtection="0"/>
    <xf numFmtId="0" fontId="1" fillId="8" borderId="11" applyNumberFormat="0" applyFont="0" applyAlignment="0" applyProtection="0"/>
    <xf numFmtId="0" fontId="18" fillId="0" borderId="0" applyNumberFormat="0" applyFill="0" applyBorder="0" applyAlignment="0" applyProtection="0"/>
    <xf numFmtId="0" fontId="6" fillId="0" borderId="12"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43" fontId="1" fillId="0" borderId="0" applyFont="0" applyFill="0" applyBorder="0" applyAlignment="0" applyProtection="0"/>
  </cellStyleXfs>
  <cellXfs count="107">
    <xf numFmtId="0" fontId="0" fillId="0" borderId="0" xfId="0"/>
    <xf numFmtId="0" fontId="0" fillId="0" borderId="0" xfId="0" applyAlignment="1">
      <alignment horizontal="center" vertical="center"/>
    </xf>
    <xf numFmtId="0" fontId="0" fillId="0" borderId="0" xfId="0" applyNumberFormat="1" applyAlignment="1">
      <alignment horizontal="center" vertical="center"/>
    </xf>
    <xf numFmtId="0" fontId="0" fillId="0" borderId="0" xfId="0" applyBorder="1" applyAlignment="1">
      <alignment horizontal="center" vertical="center"/>
    </xf>
    <xf numFmtId="164" fontId="0" fillId="0" borderId="0" xfId="0" applyNumberFormat="1" applyAlignment="1">
      <alignment horizontal="center" vertical="center"/>
    </xf>
    <xf numFmtId="0" fontId="3" fillId="0" borderId="1" xfId="6" applyFont="1" applyFill="1" applyBorder="1" applyAlignment="1">
      <alignment horizontal="center" vertical="center" wrapText="1"/>
    </xf>
    <xf numFmtId="0" fontId="3" fillId="0" borderId="1" xfId="6"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9" fontId="3" fillId="0" borderId="1" xfId="6" applyNumberFormat="1" applyFont="1" applyFill="1" applyBorder="1" applyAlignment="1">
      <alignment horizontal="center" vertical="center" wrapText="1"/>
    </xf>
    <xf numFmtId="0" fontId="3" fillId="0" borderId="1" xfId="6" applyFont="1" applyFill="1" applyBorder="1" applyAlignment="1">
      <alignment horizontal="center" vertical="center"/>
    </xf>
    <xf numFmtId="10" fontId="3" fillId="0" borderId="1" xfId="6" applyNumberFormat="1" applyFont="1" applyFill="1" applyBorder="1" applyAlignment="1">
      <alignment horizontal="center" vertical="center" wrapText="1"/>
    </xf>
    <xf numFmtId="0" fontId="3" fillId="0" borderId="1" xfId="6" applyNumberFormat="1" applyFont="1" applyFill="1" applyBorder="1" applyAlignment="1">
      <alignment horizontal="center" vertical="center"/>
    </xf>
    <xf numFmtId="8" fontId="3" fillId="0" borderId="1" xfId="6" applyNumberFormat="1" applyFont="1" applyFill="1" applyBorder="1" applyAlignment="1">
      <alignment horizontal="center" vertical="center"/>
    </xf>
    <xf numFmtId="0" fontId="3" fillId="0" borderId="1" xfId="3" applyFont="1" applyFill="1" applyBorder="1" applyAlignment="1">
      <alignment horizontal="center" vertical="center" wrapText="1"/>
    </xf>
    <xf numFmtId="3" fontId="3" fillId="0" borderId="1" xfId="6" applyNumberFormat="1" applyFont="1" applyFill="1" applyBorder="1" applyAlignment="1">
      <alignment horizontal="center" vertical="center"/>
    </xf>
    <xf numFmtId="0" fontId="40" fillId="0" borderId="1" xfId="6" applyFont="1" applyFill="1" applyBorder="1" applyAlignment="1">
      <alignment horizontal="center" vertical="center"/>
    </xf>
    <xf numFmtId="0" fontId="3" fillId="0" borderId="1" xfId="6"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0" xfId="6" applyFont="1" applyFill="1" applyBorder="1" applyAlignment="1">
      <alignment horizontal="center" vertical="center" wrapText="1"/>
    </xf>
    <xf numFmtId="0" fontId="3" fillId="0" borderId="0" xfId="6" applyFont="1" applyFill="1" applyBorder="1" applyAlignment="1">
      <alignment horizontal="center" vertical="center"/>
    </xf>
    <xf numFmtId="0" fontId="3" fillId="0" borderId="1" xfId="6" applyFont="1" applyFill="1" applyBorder="1" applyAlignment="1">
      <alignment horizontal="center" vertical="center" wrapText="1"/>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17" fillId="0" borderId="0" xfId="0" applyFont="1" applyFill="1" applyAlignment="1">
      <alignment vertical="center"/>
    </xf>
    <xf numFmtId="0" fontId="3" fillId="0" borderId="1" xfId="3" applyNumberFormat="1" applyFont="1" applyFill="1" applyBorder="1" applyAlignment="1">
      <alignment horizontal="center" vertical="center"/>
    </xf>
    <xf numFmtId="0" fontId="3" fillId="0" borderId="1" xfId="3" applyFont="1" applyFill="1" applyBorder="1" applyAlignment="1">
      <alignment horizontal="center" vertical="center"/>
    </xf>
    <xf numFmtId="9" fontId="3" fillId="0" borderId="1" xfId="3" applyNumberFormat="1" applyFont="1" applyFill="1" applyBorder="1" applyAlignment="1">
      <alignment horizontal="center" vertical="center" wrapText="1"/>
    </xf>
    <xf numFmtId="10" fontId="3" fillId="0" borderId="1" xfId="3" applyNumberFormat="1" applyFont="1" applyFill="1" applyBorder="1" applyAlignment="1">
      <alignment horizontal="center" vertical="center" wrapText="1"/>
    </xf>
    <xf numFmtId="164" fontId="0" fillId="0" borderId="0" xfId="0" applyNumberFormat="1" applyFill="1" applyBorder="1" applyAlignment="1">
      <alignment horizontal="center" vertical="center"/>
    </xf>
    <xf numFmtId="164" fontId="3" fillId="0" borderId="1" xfId="3" applyNumberFormat="1" applyFont="1" applyFill="1" applyBorder="1" applyAlignment="1">
      <alignment horizontal="center" vertical="center"/>
    </xf>
    <xf numFmtId="164" fontId="3" fillId="0" borderId="1" xfId="6" applyNumberFormat="1" applyFont="1" applyFill="1" applyBorder="1" applyAlignment="1">
      <alignment horizontal="center" vertical="center"/>
    </xf>
    <xf numFmtId="164" fontId="3" fillId="0" borderId="1" xfId="6" applyNumberFormat="1" applyFont="1" applyFill="1" applyBorder="1" applyAlignment="1">
      <alignment horizontal="center" vertical="center" wrapText="1"/>
    </xf>
    <xf numFmtId="164" fontId="3" fillId="0" borderId="1" xfId="3"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64" fontId="3" fillId="0" borderId="1" xfId="6"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0" fontId="0" fillId="0" borderId="0" xfId="0" applyFill="1" applyAlignment="1">
      <alignment horizontal="center" vertical="center"/>
    </xf>
    <xf numFmtId="164" fontId="0" fillId="0" borderId="0" xfId="0" applyNumberFormat="1" applyFill="1" applyAlignment="1">
      <alignment horizontal="center" vertical="center"/>
    </xf>
    <xf numFmtId="0" fontId="3" fillId="0" borderId="1" xfId="6" applyFont="1" applyFill="1" applyBorder="1" applyAlignment="1">
      <alignment horizontal="center" vertical="center" wrapText="1"/>
    </xf>
    <xf numFmtId="164" fontId="3" fillId="0" borderId="1" xfId="6" applyNumberFormat="1" applyFont="1" applyFill="1" applyBorder="1" applyAlignment="1">
      <alignment horizontal="center" vertical="center" wrapText="1"/>
    </xf>
    <xf numFmtId="0" fontId="40" fillId="0" borderId="1" xfId="6" applyFont="1" applyFill="1" applyBorder="1" applyAlignment="1">
      <alignment horizontal="center" vertical="center" wrapText="1"/>
    </xf>
    <xf numFmtId="0" fontId="3" fillId="0" borderId="1" xfId="6" applyFont="1" applyFill="1" applyBorder="1" applyAlignment="1">
      <alignment horizontal="center" vertical="center" wrapText="1"/>
    </xf>
    <xf numFmtId="164" fontId="3" fillId="0" borderId="1" xfId="6"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164" fontId="3" fillId="0" borderId="1" xfId="6" applyNumberFormat="1" applyFont="1" applyFill="1" applyBorder="1" applyAlignment="1">
      <alignment horizontal="center" vertical="center" wrapText="1"/>
    </xf>
    <xf numFmtId="164" fontId="3" fillId="0" borderId="1" xfId="206"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wrapText="1"/>
    </xf>
    <xf numFmtId="0" fontId="3" fillId="0" borderId="1" xfId="6" applyFont="1" applyFill="1" applyBorder="1" applyAlignment="1">
      <alignment horizontal="center" vertical="center" wrapText="1"/>
    </xf>
    <xf numFmtId="164" fontId="3" fillId="0" borderId="1" xfId="6" applyNumberFormat="1" applyFont="1" applyFill="1" applyBorder="1" applyAlignment="1">
      <alignment horizontal="center" vertical="center" wrapText="1"/>
    </xf>
    <xf numFmtId="44" fontId="3" fillId="0" borderId="1" xfId="6" applyNumberFormat="1" applyFont="1" applyFill="1" applyBorder="1" applyAlignment="1">
      <alignment horizontal="center" vertical="center" wrapText="1"/>
    </xf>
    <xf numFmtId="0" fontId="3" fillId="0" borderId="13" xfId="6" applyFont="1" applyFill="1" applyBorder="1" applyAlignment="1">
      <alignment horizontal="center" vertical="center" wrapText="1"/>
    </xf>
    <xf numFmtId="0" fontId="0" fillId="0" borderId="0" xfId="0" applyFill="1" applyBorder="1"/>
    <xf numFmtId="0" fontId="0" fillId="0" borderId="13" xfId="0" applyFill="1" applyBorder="1" applyAlignment="1">
      <alignment horizontal="center" vertical="center" wrapText="1"/>
    </xf>
    <xf numFmtId="9" fontId="3" fillId="0" borderId="13" xfId="6" applyNumberFormat="1" applyFont="1" applyFill="1" applyBorder="1" applyAlignment="1">
      <alignment horizontal="center" vertical="center" wrapText="1"/>
    </xf>
    <xf numFmtId="9" fontId="3" fillId="0" borderId="13" xfId="3" applyNumberFormat="1" applyFont="1" applyFill="1" applyBorder="1" applyAlignment="1">
      <alignment horizontal="center" vertical="center" wrapText="1"/>
    </xf>
    <xf numFmtId="0" fontId="3" fillId="0" borderId="13" xfId="6" applyFont="1" applyFill="1" applyBorder="1" applyAlignment="1">
      <alignment horizontal="center" vertical="center"/>
    </xf>
    <xf numFmtId="0" fontId="3" fillId="0" borderId="1" xfId="6"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2" xfId="6" applyFont="1" applyFill="1" applyBorder="1" applyAlignment="1">
      <alignment horizontal="center" vertical="center" wrapText="1"/>
    </xf>
    <xf numFmtId="0" fontId="40" fillId="0" borderId="2" xfId="6" applyFont="1" applyFill="1" applyBorder="1" applyAlignment="1">
      <alignment horizontal="center" vertical="center" wrapText="1"/>
    </xf>
    <xf numFmtId="0" fontId="40" fillId="0" borderId="1" xfId="6" applyFont="1" applyFill="1" applyBorder="1" applyAlignment="1">
      <alignment horizontal="center" vertical="center" wrapText="1"/>
    </xf>
    <xf numFmtId="164" fontId="3" fillId="0" borderId="1" xfId="6" applyNumberFormat="1" applyFont="1" applyFill="1" applyBorder="1" applyAlignment="1">
      <alignment horizontal="center" vertical="center" wrapText="1"/>
    </xf>
    <xf numFmtId="164" fontId="3" fillId="0" borderId="2" xfId="6" applyNumberFormat="1" applyFont="1" applyFill="1" applyBorder="1" applyAlignment="1">
      <alignment horizontal="center" vertical="center" wrapText="1"/>
    </xf>
    <xf numFmtId="0" fontId="3" fillId="0" borderId="2" xfId="6" applyFont="1" applyFill="1" applyBorder="1" applyAlignment="1">
      <alignment horizontal="center" vertical="center"/>
    </xf>
    <xf numFmtId="0" fontId="3" fillId="0" borderId="1" xfId="6" applyFont="1" applyFill="1" applyBorder="1" applyAlignment="1">
      <alignment horizontal="center" vertical="center" wrapText="1"/>
    </xf>
    <xf numFmtId="0" fontId="3" fillId="0" borderId="2" xfId="6"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9" fontId="3" fillId="0" borderId="2" xfId="6" applyNumberFormat="1" applyFont="1" applyFill="1" applyBorder="1" applyAlignment="1">
      <alignment horizontal="center" vertical="center" wrapText="1"/>
    </xf>
    <xf numFmtId="10" fontId="3" fillId="0" borderId="2" xfId="6" applyNumberFormat="1" applyFont="1" applyFill="1" applyBorder="1" applyAlignment="1">
      <alignment horizontal="center" vertical="center" wrapText="1"/>
    </xf>
    <xf numFmtId="9" fontId="3" fillId="0" borderId="14" xfId="6" applyNumberFormat="1" applyFont="1" applyFill="1" applyBorder="1" applyAlignment="1">
      <alignment horizontal="center" vertical="center" wrapText="1"/>
    </xf>
    <xf numFmtId="0" fontId="17" fillId="0" borderId="0" xfId="0" applyFont="1" applyFill="1" applyBorder="1" applyAlignment="1">
      <alignment vertical="center" wrapText="1"/>
    </xf>
    <xf numFmtId="0"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9" fontId="6" fillId="0" borderId="1" xfId="1" applyFont="1" applyBorder="1" applyAlignment="1">
      <alignment horizontal="center" vertical="center"/>
    </xf>
    <xf numFmtId="0" fontId="6" fillId="0" borderId="1" xfId="0" applyFont="1" applyFill="1" applyBorder="1" applyAlignment="1">
      <alignment horizontal="center" vertical="center"/>
    </xf>
    <xf numFmtId="0" fontId="40" fillId="0" borderId="1" xfId="3"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2" xfId="6" applyFont="1" applyFill="1" applyBorder="1" applyAlignment="1">
      <alignment horizontal="center" vertical="center"/>
    </xf>
    <xf numFmtId="0" fontId="3" fillId="0" borderId="3" xfId="6" applyFont="1" applyFill="1" applyBorder="1" applyAlignment="1">
      <alignment horizontal="center" vertical="center"/>
    </xf>
    <xf numFmtId="0" fontId="3" fillId="0" borderId="1" xfId="6" applyFont="1" applyFill="1" applyBorder="1" applyAlignment="1">
      <alignment horizontal="center" vertical="center" wrapText="1"/>
    </xf>
    <xf numFmtId="0" fontId="3" fillId="0" borderId="2" xfId="6" applyFont="1" applyFill="1" applyBorder="1" applyAlignment="1">
      <alignment horizontal="center" vertical="center" wrapText="1"/>
    </xf>
    <xf numFmtId="0" fontId="3" fillId="0" borderId="3" xfId="6" applyFont="1" applyFill="1" applyBorder="1" applyAlignment="1">
      <alignment horizontal="center" vertical="center" wrapText="1"/>
    </xf>
    <xf numFmtId="0" fontId="40" fillId="0" borderId="2" xfId="6" applyFont="1" applyFill="1" applyBorder="1" applyAlignment="1">
      <alignment horizontal="center" vertical="center" wrapText="1"/>
    </xf>
    <xf numFmtId="0" fontId="40" fillId="0" borderId="3" xfId="6" applyFont="1" applyFill="1" applyBorder="1" applyAlignment="1">
      <alignment horizontal="center" vertical="center" wrapText="1"/>
    </xf>
    <xf numFmtId="0" fontId="40" fillId="0" borderId="1" xfId="6" applyFont="1" applyFill="1" applyBorder="1" applyAlignment="1">
      <alignment horizontal="center" vertical="center" wrapText="1"/>
    </xf>
    <xf numFmtId="164" fontId="3" fillId="0" borderId="1" xfId="6" applyNumberFormat="1" applyFont="1" applyFill="1" applyBorder="1" applyAlignment="1">
      <alignment horizontal="center" vertical="center" wrapText="1"/>
    </xf>
    <xf numFmtId="164" fontId="3" fillId="0" borderId="2" xfId="6" applyNumberFormat="1" applyFont="1" applyFill="1" applyBorder="1" applyAlignment="1">
      <alignment horizontal="center" vertical="center" wrapText="1"/>
    </xf>
    <xf numFmtId="164" fontId="3" fillId="0" borderId="3" xfId="6" applyNumberFormat="1" applyFont="1" applyFill="1" applyBorder="1" applyAlignment="1">
      <alignment horizontal="center" vertical="center" wrapText="1"/>
    </xf>
    <xf numFmtId="0" fontId="40" fillId="0" borderId="2" xfId="6" applyFont="1" applyFill="1" applyBorder="1" applyAlignment="1">
      <alignment horizontal="center" vertical="center"/>
    </xf>
    <xf numFmtId="0" fontId="40" fillId="0" borderId="3" xfId="6" applyFont="1" applyFill="1" applyBorder="1" applyAlignment="1">
      <alignment horizontal="center" vertical="center"/>
    </xf>
    <xf numFmtId="164" fontId="3" fillId="0" borderId="2" xfId="6" applyNumberFormat="1" applyFont="1" applyFill="1" applyBorder="1" applyAlignment="1">
      <alignment horizontal="center" vertical="center"/>
    </xf>
    <xf numFmtId="164" fontId="3" fillId="0" borderId="3" xfId="6" applyNumberFormat="1" applyFont="1"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207">
    <cellStyle name="20 % - Accent1" xfId="183" builtinId="30" customBuiltin="1"/>
    <cellStyle name="20 % - Accent1 2" xfId="24"/>
    <cellStyle name="20 % - Accent1 2 2" xfId="25"/>
    <cellStyle name="20 % - Accent1 2 2 2" xfId="26"/>
    <cellStyle name="20 % - Accent1 2 3" xfId="27"/>
    <cellStyle name="20 % - Accent2" xfId="187" builtinId="34" customBuiltin="1"/>
    <cellStyle name="20 % - Accent2 2" xfId="28"/>
    <cellStyle name="20 % - Accent2 2 2" xfId="29"/>
    <cellStyle name="20 % - Accent2 2 2 2" xfId="30"/>
    <cellStyle name="20 % - Accent2 2 3" xfId="31"/>
    <cellStyle name="20 % - Accent3" xfId="191" builtinId="38" customBuiltin="1"/>
    <cellStyle name="20 % - Accent3 2" xfId="32"/>
    <cellStyle name="20 % - Accent3 2 2" xfId="33"/>
    <cellStyle name="20 % - Accent3 2 2 2" xfId="34"/>
    <cellStyle name="20 % - Accent3 2 3" xfId="35"/>
    <cellStyle name="20 % - Accent4" xfId="195" builtinId="42" customBuiltin="1"/>
    <cellStyle name="20 % - Accent4 2" xfId="36"/>
    <cellStyle name="20 % - Accent4 2 2" xfId="37"/>
    <cellStyle name="20 % - Accent4 2 2 2" xfId="38"/>
    <cellStyle name="20 % - Accent4 2 3" xfId="39"/>
    <cellStyle name="20 % - Accent5" xfId="199" builtinId="46" customBuiltin="1"/>
    <cellStyle name="20 % - Accent5 2" xfId="40"/>
    <cellStyle name="20 % - Accent5 2 2" xfId="41"/>
    <cellStyle name="20 % - Accent5 2 2 2" xfId="42"/>
    <cellStyle name="20 % - Accent5 2 3" xfId="43"/>
    <cellStyle name="20 % - Accent6" xfId="203" builtinId="50" customBuiltin="1"/>
    <cellStyle name="20 % - Accent6 2" xfId="44"/>
    <cellStyle name="20 % - Accent6 2 2" xfId="45"/>
    <cellStyle name="20 % - Accent6 2 2 2" xfId="46"/>
    <cellStyle name="20 % - Accent6 2 3" xfId="47"/>
    <cellStyle name="40 % - Accent1" xfId="184" builtinId="31" customBuiltin="1"/>
    <cellStyle name="40 % - Accent1 2" xfId="48"/>
    <cellStyle name="40 % - Accent1 2 2" xfId="49"/>
    <cellStyle name="40 % - Accent1 2 2 2" xfId="50"/>
    <cellStyle name="40 % - Accent1 2 3" xfId="51"/>
    <cellStyle name="40 % - Accent2" xfId="188" builtinId="35" customBuiltin="1"/>
    <cellStyle name="40 % - Accent2 2" xfId="52"/>
    <cellStyle name="40 % - Accent2 2 2" xfId="53"/>
    <cellStyle name="40 % - Accent2 2 2 2" xfId="54"/>
    <cellStyle name="40 % - Accent2 2 3" xfId="55"/>
    <cellStyle name="40 % - Accent3" xfId="192" builtinId="39" customBuiltin="1"/>
    <cellStyle name="40 % - Accent3 2" xfId="56"/>
    <cellStyle name="40 % - Accent3 2 2" xfId="57"/>
    <cellStyle name="40 % - Accent3 2 2 2" xfId="58"/>
    <cellStyle name="40 % - Accent3 2 3" xfId="59"/>
    <cellStyle name="40 % - Accent4" xfId="196" builtinId="43" customBuiltin="1"/>
    <cellStyle name="40 % - Accent4 2" xfId="60"/>
    <cellStyle name="40 % - Accent4 2 2" xfId="61"/>
    <cellStyle name="40 % - Accent4 2 2 2" xfId="62"/>
    <cellStyle name="40 % - Accent4 2 3" xfId="63"/>
    <cellStyle name="40 % - Accent5" xfId="200" builtinId="47" customBuiltin="1"/>
    <cellStyle name="40 % - Accent5 2" xfId="64"/>
    <cellStyle name="40 % - Accent5 2 2" xfId="65"/>
    <cellStyle name="40 % - Accent5 2 2 2" xfId="66"/>
    <cellStyle name="40 % - Accent5 2 3" xfId="67"/>
    <cellStyle name="40 % - Accent6" xfId="204" builtinId="51" customBuiltin="1"/>
    <cellStyle name="40 % - Accent6 2" xfId="68"/>
    <cellStyle name="40 % - Accent6 2 2" xfId="69"/>
    <cellStyle name="40 % - Accent6 2 2 2" xfId="70"/>
    <cellStyle name="40 % - Accent6 2 3" xfId="71"/>
    <cellStyle name="60 % - Accent1" xfId="185" builtinId="32" customBuiltin="1"/>
    <cellStyle name="60 % - Accent1 2" xfId="72"/>
    <cellStyle name="60 % - Accent2" xfId="189" builtinId="36" customBuiltin="1"/>
    <cellStyle name="60 % - Accent2 2" xfId="73"/>
    <cellStyle name="60 % - Accent3" xfId="193" builtinId="40" customBuiltin="1"/>
    <cellStyle name="60 % - Accent3 2" xfId="74"/>
    <cellStyle name="60 % - Accent4" xfId="197" builtinId="44" customBuiltin="1"/>
    <cellStyle name="60 % - Accent4 2" xfId="75"/>
    <cellStyle name="60 % - Accent5" xfId="201" builtinId="48" customBuiltin="1"/>
    <cellStyle name="60 % - Accent5 2" xfId="76"/>
    <cellStyle name="60 % - Accent6" xfId="205" builtinId="52" customBuiltin="1"/>
    <cellStyle name="60 % - Accent6 2" xfId="77"/>
    <cellStyle name="Accent1" xfId="182" builtinId="29" customBuiltin="1"/>
    <cellStyle name="Accent1 2" xfId="78"/>
    <cellStyle name="Accent2" xfId="186" builtinId="33" customBuiltin="1"/>
    <cellStyle name="Accent2 2" xfId="79"/>
    <cellStyle name="Accent3" xfId="190" builtinId="37" customBuiltin="1"/>
    <cellStyle name="Accent3 2" xfId="80"/>
    <cellStyle name="Accent4" xfId="194" builtinId="41" customBuiltin="1"/>
    <cellStyle name="Accent4 2" xfId="81"/>
    <cellStyle name="Accent5" xfId="198" builtinId="45" customBuiltin="1"/>
    <cellStyle name="Accent5 2" xfId="82"/>
    <cellStyle name="Accent6" xfId="202" builtinId="49" customBuiltin="1"/>
    <cellStyle name="Accent6 2" xfId="83"/>
    <cellStyle name="Avertissement" xfId="178" builtinId="11" customBuiltin="1"/>
    <cellStyle name="Avertissement 2" xfId="84"/>
    <cellStyle name="Calcul" xfId="175" builtinId="22" customBuiltin="1"/>
    <cellStyle name="Calcul 2" xfId="85"/>
    <cellStyle name="Cellule liée" xfId="176" builtinId="24" customBuiltin="1"/>
    <cellStyle name="Cellule liée 2" xfId="86"/>
    <cellStyle name="cf1" xfId="87"/>
    <cellStyle name="Commentaire" xfId="179" builtinId="10" customBuiltin="1"/>
    <cellStyle name="Commentaire 2" xfId="88"/>
    <cellStyle name="Commentaire 2 2" xfId="89"/>
    <cellStyle name="Commentaire 2 2 2" xfId="90"/>
    <cellStyle name="Commentaire 2 3" xfId="91"/>
    <cellStyle name="Entrée" xfId="173" builtinId="20" customBuiltin="1"/>
    <cellStyle name="Entrée 2" xfId="92"/>
    <cellStyle name="Excel Built-in Hyperlink" xfId="93"/>
    <cellStyle name="Excel Built-in Normal" xfId="94"/>
    <cellStyle name="Excel Built-in Normal 2" xfId="95"/>
    <cellStyle name="Heading" xfId="96"/>
    <cellStyle name="Heading1" xfId="97"/>
    <cellStyle name="Hyperlink" xfId="19"/>
    <cellStyle name="Insatisfaisant" xfId="3" builtinId="27" customBuiltin="1"/>
    <cellStyle name="Insatisfaisant 2" xfId="98"/>
    <cellStyle name="Lien hypertexte 2" xfId="99"/>
    <cellStyle name="Lien hypertexte 2 2" xfId="100"/>
    <cellStyle name="Lien hypertexte 3" xfId="101"/>
    <cellStyle name="Lien hypertexte 4" xfId="102"/>
    <cellStyle name="Lien hypertexte 5" xfId="103"/>
    <cellStyle name="Milliers" xfId="206" builtinId="3"/>
    <cellStyle name="Milliers 2" xfId="7"/>
    <cellStyle name="Milliers 2 2" xfId="17"/>
    <cellStyle name="Milliers 3" xfId="166"/>
    <cellStyle name="Monétaire 2" xfId="11"/>
    <cellStyle name="Monétaire 2 2" xfId="16"/>
    <cellStyle name="Monétaire 2 2 2" xfId="104"/>
    <cellStyle name="Monétaire 2 3" xfId="22"/>
    <cellStyle name="Monétaire 3" xfId="18"/>
    <cellStyle name="Monétaire 3 2" xfId="105"/>
    <cellStyle name="Monétaire 3 2 2" xfId="106"/>
    <cellStyle name="Monétaire 3 3" xfId="107"/>
    <cellStyle name="Monétaire 4" xfId="108"/>
    <cellStyle name="Monétaire 5" xfId="109"/>
    <cellStyle name="Monétaire 6" xfId="110"/>
    <cellStyle name="Monétaire 7" xfId="111"/>
    <cellStyle name="Neutre" xfId="172" builtinId="28" customBuiltin="1"/>
    <cellStyle name="Neutre 2" xfId="112"/>
    <cellStyle name="Normal" xfId="0" builtinId="0"/>
    <cellStyle name="Normal 10" xfId="113"/>
    <cellStyle name="Normal 10 2" xfId="114"/>
    <cellStyle name="Normal 10 2 2" xfId="115"/>
    <cellStyle name="Normal 10 3" xfId="116"/>
    <cellStyle name="Normal 11" xfId="117"/>
    <cellStyle name="Normal 11 2" xfId="118"/>
    <cellStyle name="Normal 11 2 2" xfId="119"/>
    <cellStyle name="Normal 11 3" xfId="120"/>
    <cellStyle name="Normal 12" xfId="121"/>
    <cellStyle name="Normal 12 2" xfId="122"/>
    <cellStyle name="Normal 13" xfId="123"/>
    <cellStyle name="Normal 14" xfId="124"/>
    <cellStyle name="Normal 15" xfId="125"/>
    <cellStyle name="Normal 2" xfId="4"/>
    <cellStyle name="Normal 2 2" xfId="13"/>
    <cellStyle name="Normal 2 2 2" xfId="127"/>
    <cellStyle name="Normal 2 2 3" xfId="128"/>
    <cellStyle name="Normal 2 2 4" xfId="126"/>
    <cellStyle name="Normal 2 3" xfId="15"/>
    <cellStyle name="Normal 2 3 2" xfId="129"/>
    <cellStyle name="Normal 2 4" xfId="20"/>
    <cellStyle name="Normal 2 4 2" xfId="130"/>
    <cellStyle name="Normal 2 5" xfId="131"/>
    <cellStyle name="Normal 2 6" xfId="132"/>
    <cellStyle name="Normal 2 6 2" xfId="133"/>
    <cellStyle name="Normal 2 7" xfId="134"/>
    <cellStyle name="Normal 2 8" xfId="21"/>
    <cellStyle name="Normal 2 9" xfId="8"/>
    <cellStyle name="Normal 3" xfId="9"/>
    <cellStyle name="Normal 3 2" xfId="2"/>
    <cellStyle name="Normal 3 2 2" xfId="167"/>
    <cellStyle name="Normal 3 2 3" xfId="136"/>
    <cellStyle name="Normal 3 3" xfId="12"/>
    <cellStyle name="Normal 3 3 2" xfId="138"/>
    <cellStyle name="Normal 3 3 3" xfId="137"/>
    <cellStyle name="Normal 3 4" xfId="139"/>
    <cellStyle name="Normal 3 5" xfId="135"/>
    <cellStyle name="Normal 4" xfId="10"/>
    <cellStyle name="Normal 4 2" xfId="14"/>
    <cellStyle name="Normal 4 2 2" xfId="142"/>
    <cellStyle name="Normal 4 2 3" xfId="141"/>
    <cellStyle name="Normal 4 3" xfId="143"/>
    <cellStyle name="Normal 4 4" xfId="140"/>
    <cellStyle name="Normal 5" xfId="144"/>
    <cellStyle name="Normal 5 2" xfId="145"/>
    <cellStyle name="Normal 5 2 2" xfId="146"/>
    <cellStyle name="Normal 5 3" xfId="147"/>
    <cellStyle name="Normal 6" xfId="148"/>
    <cellStyle name="Normal 7" xfId="149"/>
    <cellStyle name="Normal 8" xfId="150"/>
    <cellStyle name="Normal 9" xfId="151"/>
    <cellStyle name="Pourcentage" xfId="1" builtinId="5"/>
    <cellStyle name="Pourcentage 2" xfId="5"/>
    <cellStyle name="Pourcentage 2 2" xfId="23"/>
    <cellStyle name="Pourcentage 3" xfId="152"/>
    <cellStyle name="Pourcentage 4" xfId="153"/>
    <cellStyle name="Result" xfId="154"/>
    <cellStyle name="Result2" xfId="155"/>
    <cellStyle name="Satisfaisant" xfId="6" builtinId="26" customBuiltin="1"/>
    <cellStyle name="Satisfaisant 2" xfId="156"/>
    <cellStyle name="Sortie" xfId="174" builtinId="21" customBuiltin="1"/>
    <cellStyle name="Sortie 2" xfId="157"/>
    <cellStyle name="Texte explicatif" xfId="180" builtinId="53" customBuiltin="1"/>
    <cellStyle name="Texte explicatif 2" xfId="158"/>
    <cellStyle name="Titre 2" xfId="159"/>
    <cellStyle name="Titre 1" xfId="168" builtinId="16" customBuiltin="1"/>
    <cellStyle name="Titre 1 2" xfId="160"/>
    <cellStyle name="Titre 2" xfId="169" builtinId="17" customBuiltin="1"/>
    <cellStyle name="Titre 2 2" xfId="161"/>
    <cellStyle name="Titre 3" xfId="170" builtinId="18" customBuiltin="1"/>
    <cellStyle name="Titre 3 2" xfId="162"/>
    <cellStyle name="Titre 4" xfId="171" builtinId="19" customBuiltin="1"/>
    <cellStyle name="Titre 4 2" xfId="163"/>
    <cellStyle name="Total" xfId="181" builtinId="25" customBuiltin="1"/>
    <cellStyle name="Total 2" xfId="164"/>
    <cellStyle name="Vérification" xfId="177" builtinId="23" customBuiltin="1"/>
    <cellStyle name="Vérification 2" xfId="165"/>
  </cellStyles>
  <dxfs count="0"/>
  <tableStyles count="0" defaultTableStyle="TableStyleMedium2" defaultPivotStyle="PivotStyleLight16"/>
  <colors>
    <mruColors>
      <color rgb="FF00CC99"/>
      <color rgb="FF669900"/>
      <color rgb="FF99CCFF"/>
      <color rgb="FFFF5050"/>
      <color rgb="FF99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89"/>
  <sheetViews>
    <sheetView tabSelected="1" topLeftCell="A79" zoomScale="90" zoomScaleNormal="90" workbookViewId="0">
      <selection activeCell="J45" sqref="J45:J46"/>
    </sheetView>
  </sheetViews>
  <sheetFormatPr baseColWidth="10" defaultColWidth="11.44140625" defaultRowHeight="14.4" x14ac:dyDescent="0.3"/>
  <cols>
    <col min="1" max="1" width="11.44140625" style="53"/>
    <col min="2" max="2" width="27.44140625" style="41" customWidth="1"/>
    <col min="3" max="3" width="11.44140625" style="1"/>
    <col min="4" max="4" width="19.5546875" style="2" customWidth="1"/>
    <col min="5" max="5" width="13.6640625" style="53" customWidth="1"/>
    <col min="6" max="6" width="12.5546875" style="1" customWidth="1"/>
    <col min="7" max="7" width="36" style="1" bestFit="1" customWidth="1"/>
    <col min="8" max="9" width="11.44140625" style="1"/>
    <col min="10" max="10" width="12.6640625" style="1" customWidth="1"/>
    <col min="11" max="12" width="12.33203125" style="1" customWidth="1"/>
    <col min="13" max="13" width="12.109375" style="1" customWidth="1"/>
    <col min="14" max="15" width="11.44140625" style="1"/>
    <col min="16" max="16" width="23" style="1" customWidth="1"/>
    <col min="17" max="17" width="26.44140625" style="1" customWidth="1"/>
    <col min="18" max="18" width="17.109375" style="4" customWidth="1"/>
    <col min="19" max="19" width="15.109375" style="1" customWidth="1"/>
    <col min="20" max="20" width="17.33203125" style="4" customWidth="1"/>
    <col min="21" max="21" width="16.33203125" style="42" customWidth="1"/>
    <col min="22" max="22" width="15.109375" style="41" customWidth="1"/>
    <col min="23" max="23" width="16.44140625" style="41" customWidth="1"/>
    <col min="24" max="24" width="17" style="41" customWidth="1"/>
    <col min="25" max="25" width="16" style="41" customWidth="1"/>
    <col min="26" max="26" width="15.88671875" style="41" customWidth="1"/>
    <col min="27" max="27" width="15.109375" style="1" customWidth="1"/>
    <col min="28" max="28" width="16" style="1" customWidth="1"/>
    <col min="29" max="34" width="15.109375" style="1" customWidth="1"/>
    <col min="35" max="35" width="15.109375" style="41" customWidth="1"/>
    <col min="36" max="45" width="15.109375" style="1" customWidth="1"/>
    <col min="46" max="46" width="15.109375" style="1" bestFit="1" customWidth="1"/>
    <col min="47" max="48" width="16.33203125" style="1" customWidth="1"/>
    <col min="49" max="49" width="22.88671875" style="3" customWidth="1"/>
    <col min="50" max="16384" width="11.44140625" style="3"/>
  </cols>
  <sheetData>
    <row r="1" spans="1:49" ht="103.5" customHeight="1" x14ac:dyDescent="0.3">
      <c r="A1" s="54" t="s">
        <v>50</v>
      </c>
      <c r="B1" s="35" t="s">
        <v>30</v>
      </c>
      <c r="C1" s="33" t="s">
        <v>92</v>
      </c>
      <c r="D1" s="34" t="s">
        <v>91</v>
      </c>
      <c r="E1" s="87" t="s">
        <v>90</v>
      </c>
      <c r="F1" s="33" t="s">
        <v>16</v>
      </c>
      <c r="G1" s="35" t="s">
        <v>40</v>
      </c>
      <c r="H1" s="33" t="s">
        <v>41</v>
      </c>
      <c r="I1" s="35" t="s">
        <v>42</v>
      </c>
      <c r="J1" s="35" t="s">
        <v>68</v>
      </c>
      <c r="K1" s="35" t="s">
        <v>69</v>
      </c>
      <c r="L1" s="35" t="s">
        <v>70</v>
      </c>
      <c r="M1" s="33" t="s">
        <v>71</v>
      </c>
      <c r="N1" s="33" t="s">
        <v>72</v>
      </c>
      <c r="O1" s="33" t="s">
        <v>43</v>
      </c>
      <c r="P1" s="33" t="s">
        <v>44</v>
      </c>
      <c r="Q1" s="33" t="s">
        <v>29</v>
      </c>
      <c r="R1" s="36" t="s">
        <v>45</v>
      </c>
      <c r="S1" s="35" t="s">
        <v>3</v>
      </c>
      <c r="T1" s="37" t="s">
        <v>46</v>
      </c>
      <c r="U1" s="37" t="s">
        <v>31</v>
      </c>
      <c r="V1" s="35" t="s">
        <v>32</v>
      </c>
      <c r="W1" s="35" t="s">
        <v>33</v>
      </c>
      <c r="X1" s="35" t="s">
        <v>34</v>
      </c>
      <c r="Y1" s="35" t="s">
        <v>35</v>
      </c>
      <c r="Z1" s="35" t="s">
        <v>36</v>
      </c>
      <c r="AA1" s="35" t="s">
        <v>28</v>
      </c>
      <c r="AB1" s="35" t="s">
        <v>24</v>
      </c>
      <c r="AC1" s="35" t="s">
        <v>55</v>
      </c>
      <c r="AD1" s="35" t="s">
        <v>56</v>
      </c>
      <c r="AE1" s="35" t="s">
        <v>67</v>
      </c>
      <c r="AF1" s="35" t="s">
        <v>57</v>
      </c>
      <c r="AG1" s="35" t="s">
        <v>58</v>
      </c>
      <c r="AH1" s="35" t="s">
        <v>61</v>
      </c>
      <c r="AI1" s="35" t="s">
        <v>62</v>
      </c>
      <c r="AJ1" s="35" t="s">
        <v>59</v>
      </c>
      <c r="AK1" s="35" t="s">
        <v>65</v>
      </c>
      <c r="AL1" s="35" t="s">
        <v>60</v>
      </c>
      <c r="AM1" s="35" t="s">
        <v>66</v>
      </c>
      <c r="AN1" s="35" t="s">
        <v>37</v>
      </c>
      <c r="AO1" s="35" t="s">
        <v>38</v>
      </c>
      <c r="AP1" s="35" t="s">
        <v>39</v>
      </c>
      <c r="AQ1" s="35" t="s">
        <v>1</v>
      </c>
      <c r="AR1" s="35" t="s">
        <v>5</v>
      </c>
      <c r="AS1" s="35" t="s">
        <v>64</v>
      </c>
      <c r="AT1" s="35" t="s">
        <v>47</v>
      </c>
      <c r="AU1" s="35" t="s">
        <v>48</v>
      </c>
      <c r="AV1" s="60" t="s">
        <v>63</v>
      </c>
      <c r="AW1" s="38" t="s">
        <v>2</v>
      </c>
    </row>
    <row r="2" spans="1:49" s="18" customFormat="1" ht="43.2" x14ac:dyDescent="0.3">
      <c r="A2" s="45">
        <v>2022</v>
      </c>
      <c r="B2" s="40" t="s">
        <v>169</v>
      </c>
      <c r="C2" s="11">
        <v>160009908</v>
      </c>
      <c r="D2" s="11">
        <v>160003760</v>
      </c>
      <c r="E2" s="71" t="s">
        <v>79</v>
      </c>
      <c r="F2" s="5" t="s">
        <v>15</v>
      </c>
      <c r="G2" s="5" t="s">
        <v>0</v>
      </c>
      <c r="H2" s="5"/>
      <c r="I2" s="5"/>
      <c r="J2" s="5" t="s">
        <v>25</v>
      </c>
      <c r="K2" s="5" t="s">
        <v>25</v>
      </c>
      <c r="L2" s="5" t="s">
        <v>25</v>
      </c>
      <c r="M2" s="5" t="s">
        <v>25</v>
      </c>
      <c r="N2" s="5" t="s">
        <v>25</v>
      </c>
      <c r="O2" s="7">
        <v>0.27204853626618897</v>
      </c>
      <c r="P2" s="5"/>
      <c r="Q2" s="5" t="s">
        <v>151</v>
      </c>
      <c r="R2" s="30">
        <v>17600000</v>
      </c>
      <c r="S2" s="9"/>
      <c r="T2" s="30">
        <v>17600000</v>
      </c>
      <c r="U2" s="49">
        <v>2038080</v>
      </c>
      <c r="V2" s="9"/>
      <c r="W2" s="48">
        <f t="shared" ref="W2" si="0">U2+V2</f>
        <v>2038080</v>
      </c>
      <c r="X2" s="48">
        <f t="shared" ref="X2" si="1">V2+W2</f>
        <v>2038080</v>
      </c>
      <c r="Y2" s="48">
        <f t="shared" ref="Y2" si="2">W2+X2</f>
        <v>4076160</v>
      </c>
      <c r="Z2" s="48">
        <f t="shared" ref="Z2" si="3">X2+Y2</f>
        <v>6114240</v>
      </c>
      <c r="AA2" s="5"/>
      <c r="AB2" s="5"/>
      <c r="AC2" s="5">
        <v>4230</v>
      </c>
      <c r="AD2" s="9">
        <v>6000</v>
      </c>
      <c r="AE2" s="8">
        <f t="shared" ref="AE2" si="4">(AD2-AC2)/AC2</f>
        <v>0.41843971631205673</v>
      </c>
      <c r="AF2" s="8">
        <f t="shared" ref="AF2" si="5">(AE2-AD2)/AD2</f>
        <v>-0.99993026004728136</v>
      </c>
      <c r="AG2" s="8">
        <f t="shared" ref="AG2" si="6">(AF2-AE2)/AE2</f>
        <v>-3.3896638418079097</v>
      </c>
      <c r="AH2" s="9">
        <v>117</v>
      </c>
      <c r="AI2" s="9">
        <v>29</v>
      </c>
      <c r="AJ2" s="9">
        <v>116</v>
      </c>
      <c r="AK2" s="8">
        <f t="shared" ref="AK2:AK3" si="7">(AJ2-AH2)/AH2</f>
        <v>-8.5470085470085479E-3</v>
      </c>
      <c r="AL2" s="5"/>
      <c r="AM2" s="8">
        <f>(AL2-AI2)/AI2</f>
        <v>-1</v>
      </c>
      <c r="AN2" s="8">
        <f t="shared" ref="AN2" si="8">(AM2-AJ2)/AJ2</f>
        <v>-1.0086206896551724</v>
      </c>
      <c r="AO2" s="8">
        <f t="shared" ref="AO2" si="9">(AN2-AK2)/AK2</f>
        <v>117.00862068965516</v>
      </c>
      <c r="AP2" s="8" t="e">
        <f t="shared" ref="AP2" si="10">(AO2-AL2)/AL2</f>
        <v>#DIV/0!</v>
      </c>
      <c r="AQ2" s="5"/>
      <c r="AR2" s="5"/>
      <c r="AS2" s="10" t="e">
        <f t="shared" ref="AS2:AS3" si="11">(AR2-AQ2)/AQ2</f>
        <v>#DIV/0!</v>
      </c>
      <c r="AT2" s="5">
        <v>60.16</v>
      </c>
      <c r="AU2" s="9">
        <v>85</v>
      </c>
      <c r="AV2" s="61">
        <f t="shared" ref="AV2:AV3" si="12">(AU2-AT2)/AT2</f>
        <v>0.41289893617021284</v>
      </c>
      <c r="AW2" s="48"/>
    </row>
    <row r="3" spans="1:49" s="18" customFormat="1" ht="28.8" x14ac:dyDescent="0.3">
      <c r="A3" s="45">
        <v>2022</v>
      </c>
      <c r="B3" s="40" t="s">
        <v>170</v>
      </c>
      <c r="C3" s="6">
        <v>750721334</v>
      </c>
      <c r="D3" s="6">
        <v>160004271</v>
      </c>
      <c r="E3" s="71" t="s">
        <v>79</v>
      </c>
      <c r="F3" s="5" t="s">
        <v>15</v>
      </c>
      <c r="G3" s="5" t="s">
        <v>17</v>
      </c>
      <c r="H3" s="5"/>
      <c r="I3" s="5"/>
      <c r="J3" s="5" t="s">
        <v>25</v>
      </c>
      <c r="K3" s="5" t="s">
        <v>25</v>
      </c>
      <c r="L3" s="5" t="s">
        <v>25</v>
      </c>
      <c r="M3" s="5" t="s">
        <v>25</v>
      </c>
      <c r="N3" s="5" t="s">
        <v>25</v>
      </c>
      <c r="O3" s="7">
        <v>6.5251989389920426E-2</v>
      </c>
      <c r="P3" s="5"/>
      <c r="Q3" s="43" t="s">
        <v>151</v>
      </c>
      <c r="R3" s="31">
        <v>10790000</v>
      </c>
      <c r="S3" s="9"/>
      <c r="T3" s="31">
        <v>10790000</v>
      </c>
      <c r="U3" s="49">
        <v>1249482</v>
      </c>
      <c r="V3" s="9"/>
      <c r="W3" s="48">
        <f t="shared" ref="W3" si="13">U3+V3</f>
        <v>1249482</v>
      </c>
      <c r="X3" s="48">
        <f t="shared" ref="X3" si="14">V3+W3</f>
        <v>1249482</v>
      </c>
      <c r="Y3" s="48">
        <f t="shared" ref="Y3" si="15">W3+X3</f>
        <v>2498964</v>
      </c>
      <c r="Z3" s="48">
        <f t="shared" ref="Z3" si="16">X3+Y3</f>
        <v>3748446</v>
      </c>
      <c r="AA3" s="5"/>
      <c r="AB3" s="5"/>
      <c r="AC3" s="5"/>
      <c r="AD3" s="14">
        <v>4713</v>
      </c>
      <c r="AE3" s="8" t="e">
        <f t="shared" ref="AE3" si="17">(AD3-AC3)/AC3</f>
        <v>#DIV/0!</v>
      </c>
      <c r="AF3" s="8" t="e">
        <f t="shared" ref="AF3:AG3" si="18">(AE3-AD3)/AD3</f>
        <v>#DIV/0!</v>
      </c>
      <c r="AG3" s="8" t="e">
        <f t="shared" si="18"/>
        <v>#DIV/0!</v>
      </c>
      <c r="AH3" s="9">
        <v>47</v>
      </c>
      <c r="AI3" s="9">
        <v>15</v>
      </c>
      <c r="AJ3" s="9">
        <v>85</v>
      </c>
      <c r="AK3" s="8">
        <f t="shared" si="7"/>
        <v>0.80851063829787229</v>
      </c>
      <c r="AL3" s="5"/>
      <c r="AM3" s="8">
        <f t="shared" ref="AM3" si="19">(AL3-AI3)/AI3</f>
        <v>-1</v>
      </c>
      <c r="AN3" s="8">
        <f t="shared" ref="AN3:AN4" si="20">(AM3-AJ3)/AJ3</f>
        <v>-1.0117647058823529</v>
      </c>
      <c r="AO3" s="8">
        <f t="shared" ref="AO3:AO4" si="21">(AN3-AK3)/AK3</f>
        <v>-2.2513931888544891</v>
      </c>
      <c r="AP3" s="8" t="e">
        <f t="shared" ref="AP3:AP4" si="22">(AO3-AL3)/AL3</f>
        <v>#DIV/0!</v>
      </c>
      <c r="AQ3" s="5"/>
      <c r="AR3" s="5"/>
      <c r="AS3" s="10" t="e">
        <f t="shared" si="11"/>
        <v>#DIV/0!</v>
      </c>
      <c r="AT3" s="12">
        <v>52.74</v>
      </c>
      <c r="AU3" s="9"/>
      <c r="AV3" s="61">
        <f t="shared" si="12"/>
        <v>-1</v>
      </c>
      <c r="AW3" s="48"/>
    </row>
    <row r="4" spans="1:49" s="18" customFormat="1" ht="28.8" x14ac:dyDescent="0.3">
      <c r="A4" s="45">
        <v>2023</v>
      </c>
      <c r="B4" s="40" t="s">
        <v>121</v>
      </c>
      <c r="C4" s="6">
        <v>160000444</v>
      </c>
      <c r="D4" s="6">
        <v>160002093</v>
      </c>
      <c r="E4" s="71" t="s">
        <v>79</v>
      </c>
      <c r="F4" s="5" t="s">
        <v>11</v>
      </c>
      <c r="G4" s="5" t="s">
        <v>19</v>
      </c>
      <c r="H4" s="5"/>
      <c r="I4" s="5"/>
      <c r="J4" s="5" t="s">
        <v>25</v>
      </c>
      <c r="K4" s="5" t="s">
        <v>25</v>
      </c>
      <c r="L4" s="5" t="s">
        <v>25</v>
      </c>
      <c r="M4" s="5" t="s">
        <v>25</v>
      </c>
      <c r="N4" s="5" t="s">
        <v>25</v>
      </c>
      <c r="O4" s="7">
        <v>0.38172955974842793</v>
      </c>
      <c r="P4" s="5"/>
      <c r="Q4" s="46" t="s">
        <v>151</v>
      </c>
      <c r="R4" s="31">
        <v>7710000</v>
      </c>
      <c r="S4" s="5"/>
      <c r="T4" s="31">
        <v>7710000</v>
      </c>
      <c r="U4" s="49">
        <v>892818</v>
      </c>
      <c r="V4" s="5"/>
      <c r="W4" s="48">
        <f t="shared" ref="W4:Z7" si="23">U4+V4</f>
        <v>892818</v>
      </c>
      <c r="X4" s="48">
        <f t="shared" si="23"/>
        <v>892818</v>
      </c>
      <c r="Y4" s="48">
        <f t="shared" si="23"/>
        <v>1785636</v>
      </c>
      <c r="Z4" s="48">
        <f t="shared" si="23"/>
        <v>2678454</v>
      </c>
      <c r="AA4" s="5"/>
      <c r="AB4" s="5" t="s">
        <v>6</v>
      </c>
      <c r="AC4" s="5">
        <v>2400</v>
      </c>
      <c r="AD4" s="9">
        <v>3810</v>
      </c>
      <c r="AE4" s="8">
        <f t="shared" ref="AE4:AG6" si="24">(AD4-AC4)/AC4</f>
        <v>0.58750000000000002</v>
      </c>
      <c r="AF4" s="8">
        <f t="shared" si="24"/>
        <v>-0.99984580052493433</v>
      </c>
      <c r="AG4" s="8">
        <f t="shared" si="24"/>
        <v>-2.7018651923828667</v>
      </c>
      <c r="AH4" s="9">
        <v>68</v>
      </c>
      <c r="AI4" s="9">
        <v>68</v>
      </c>
      <c r="AJ4" s="9">
        <v>80</v>
      </c>
      <c r="AK4" s="8">
        <f>(AJ4-AH4)/AH4</f>
        <v>0.17647058823529413</v>
      </c>
      <c r="AL4" s="5"/>
      <c r="AM4" s="8">
        <f t="shared" ref="AM4:AP6" si="25">(AL4-AI4)/AI4</f>
        <v>-1</v>
      </c>
      <c r="AN4" s="8">
        <f t="shared" si="20"/>
        <v>-1.0125</v>
      </c>
      <c r="AO4" s="8">
        <f t="shared" si="21"/>
        <v>-6.7374999999999998</v>
      </c>
      <c r="AP4" s="8" t="e">
        <f t="shared" si="22"/>
        <v>#DIV/0!</v>
      </c>
      <c r="AQ4" s="5"/>
      <c r="AR4" s="5"/>
      <c r="AS4" s="10" t="e">
        <f>(AR4-AQ4)/AQ4</f>
        <v>#DIV/0!</v>
      </c>
      <c r="AT4" s="5">
        <v>49.8</v>
      </c>
      <c r="AU4" s="9">
        <v>57.7</v>
      </c>
      <c r="AV4" s="61">
        <f>(AU4-AT4)/AT4</f>
        <v>0.15863453815261055</v>
      </c>
      <c r="AW4" s="48"/>
    </row>
    <row r="5" spans="1:49" s="18" customFormat="1" ht="57.6" x14ac:dyDescent="0.3">
      <c r="A5" s="45">
        <v>2023</v>
      </c>
      <c r="B5" s="40" t="s">
        <v>158</v>
      </c>
      <c r="C5" s="6">
        <v>160000576</v>
      </c>
      <c r="D5" s="6">
        <v>160002242</v>
      </c>
      <c r="E5" s="71" t="s">
        <v>79</v>
      </c>
      <c r="F5" s="5" t="s">
        <v>15</v>
      </c>
      <c r="G5" s="5" t="s">
        <v>19</v>
      </c>
      <c r="H5" s="5"/>
      <c r="I5" s="5"/>
      <c r="J5" s="5" t="s">
        <v>25</v>
      </c>
      <c r="K5" s="5" t="s">
        <v>25</v>
      </c>
      <c r="L5" s="5" t="s">
        <v>25</v>
      </c>
      <c r="M5" s="5" t="s">
        <v>25</v>
      </c>
      <c r="N5" s="5" t="s">
        <v>25</v>
      </c>
      <c r="O5" s="7">
        <v>0</v>
      </c>
      <c r="P5" s="5"/>
      <c r="Q5" s="46" t="s">
        <v>151</v>
      </c>
      <c r="R5" s="30">
        <v>8100000</v>
      </c>
      <c r="S5" s="9"/>
      <c r="T5" s="30">
        <v>8100000</v>
      </c>
      <c r="U5" s="30">
        <v>937980</v>
      </c>
      <c r="V5" s="9"/>
      <c r="W5" s="48">
        <f t="shared" si="23"/>
        <v>937980</v>
      </c>
      <c r="X5" s="48">
        <f t="shared" si="23"/>
        <v>937980</v>
      </c>
      <c r="Y5" s="48">
        <f t="shared" si="23"/>
        <v>1875960</v>
      </c>
      <c r="Z5" s="48">
        <f t="shared" si="23"/>
        <v>2813940</v>
      </c>
      <c r="AA5" s="5"/>
      <c r="AB5" s="5" t="s">
        <v>6</v>
      </c>
      <c r="AC5" s="5">
        <v>3804</v>
      </c>
      <c r="AD5" s="9">
        <v>5553</v>
      </c>
      <c r="AE5" s="8">
        <f t="shared" si="24"/>
        <v>0.45977917981072552</v>
      </c>
      <c r="AF5" s="8">
        <f t="shared" si="24"/>
        <v>-0.99991720166039788</v>
      </c>
      <c r="AG5" s="8">
        <f t="shared" si="24"/>
        <v>-3.1747770355152394</v>
      </c>
      <c r="AH5" s="9">
        <v>68</v>
      </c>
      <c r="AI5" s="9"/>
      <c r="AJ5" s="9">
        <v>98</v>
      </c>
      <c r="AK5" s="8">
        <f>(AJ5-AH5)/AH5</f>
        <v>0.44117647058823528</v>
      </c>
      <c r="AL5" s="5"/>
      <c r="AM5" s="8" t="e">
        <f t="shared" ref="AM5" si="26">(AL5-AI5)/AI5</f>
        <v>#DIV/0!</v>
      </c>
      <c r="AN5" s="8" t="e">
        <f t="shared" ref="AN5" si="27">(AM5-AJ5)/AJ5</f>
        <v>#DIV/0!</v>
      </c>
      <c r="AO5" s="8" t="e">
        <f t="shared" ref="AO5" si="28">(AN5-AK5)/AK5</f>
        <v>#DIV/0!</v>
      </c>
      <c r="AP5" s="8" t="e">
        <f t="shared" ref="AP5" si="29">(AO5-AL5)/AL5</f>
        <v>#DIV/0!</v>
      </c>
      <c r="AQ5" s="5"/>
      <c r="AR5" s="5"/>
      <c r="AS5" s="10" t="e">
        <f>(AR5-AQ5)/AQ5</f>
        <v>#DIV/0!</v>
      </c>
      <c r="AT5" s="5">
        <v>58.27</v>
      </c>
      <c r="AU5" s="5">
        <v>68.5</v>
      </c>
      <c r="AV5" s="61">
        <f>(AU5-AT5)/AT5</f>
        <v>0.17556203878496648</v>
      </c>
      <c r="AW5" s="48" t="s">
        <v>186</v>
      </c>
    </row>
    <row r="6" spans="1:49" s="18" customFormat="1" ht="28.8" x14ac:dyDescent="0.3">
      <c r="A6" s="45">
        <v>2023</v>
      </c>
      <c r="B6" s="40" t="s">
        <v>122</v>
      </c>
      <c r="C6" s="6">
        <v>160014411</v>
      </c>
      <c r="D6" s="6">
        <v>160004503</v>
      </c>
      <c r="E6" s="71" t="s">
        <v>79</v>
      </c>
      <c r="F6" s="5" t="s">
        <v>13</v>
      </c>
      <c r="G6" s="5" t="s">
        <v>19</v>
      </c>
      <c r="H6" s="5"/>
      <c r="I6" s="5"/>
      <c r="J6" s="5" t="s">
        <v>25</v>
      </c>
      <c r="K6" s="5" t="s">
        <v>25</v>
      </c>
      <c r="L6" s="5" t="s">
        <v>25</v>
      </c>
      <c r="M6" s="5" t="s">
        <v>25</v>
      </c>
      <c r="N6" s="5" t="s">
        <v>26</v>
      </c>
      <c r="O6" s="7">
        <v>0.4</v>
      </c>
      <c r="P6" s="5"/>
      <c r="Q6" s="46" t="s">
        <v>151</v>
      </c>
      <c r="R6" s="31">
        <v>13531017</v>
      </c>
      <c r="S6" s="5"/>
      <c r="T6" s="31">
        <v>13531017</v>
      </c>
      <c r="U6" s="49">
        <v>1566891.77</v>
      </c>
      <c r="V6" s="5"/>
      <c r="W6" s="48">
        <f t="shared" si="23"/>
        <v>1566891.77</v>
      </c>
      <c r="X6" s="48">
        <f t="shared" si="23"/>
        <v>1566891.77</v>
      </c>
      <c r="Y6" s="48">
        <f t="shared" si="23"/>
        <v>3133783.54</v>
      </c>
      <c r="Z6" s="48">
        <f t="shared" si="23"/>
        <v>4700675.3100000005</v>
      </c>
      <c r="AA6" s="5"/>
      <c r="AB6" s="5"/>
      <c r="AC6" s="5">
        <v>4145</v>
      </c>
      <c r="AD6" s="9">
        <v>6112</v>
      </c>
      <c r="AE6" s="8">
        <f t="shared" si="24"/>
        <v>0.47454764776839564</v>
      </c>
      <c r="AF6" s="8">
        <f t="shared" si="24"/>
        <v>-0.99992235804192275</v>
      </c>
      <c r="AG6" s="8">
        <f t="shared" si="24"/>
        <v>-3.1071063416795983</v>
      </c>
      <c r="AH6" s="9">
        <v>68</v>
      </c>
      <c r="AI6" s="9">
        <v>68</v>
      </c>
      <c r="AJ6" s="9">
        <v>105</v>
      </c>
      <c r="AK6" s="8">
        <f>(AJ6-AH6)/AH6</f>
        <v>0.54411764705882348</v>
      </c>
      <c r="AL6" s="5"/>
      <c r="AM6" s="8">
        <f t="shared" si="25"/>
        <v>-1</v>
      </c>
      <c r="AN6" s="8">
        <f t="shared" si="25"/>
        <v>-1.0095238095238095</v>
      </c>
      <c r="AO6" s="8">
        <f t="shared" si="25"/>
        <v>-2.8553410553410554</v>
      </c>
      <c r="AP6" s="8" t="e">
        <f t="shared" si="25"/>
        <v>#DIV/0!</v>
      </c>
      <c r="AQ6" s="5"/>
      <c r="AR6" s="5"/>
      <c r="AS6" s="10" t="e">
        <f>(AR6-AQ6)/AQ6</f>
        <v>#DIV/0!</v>
      </c>
      <c r="AT6" s="5">
        <v>53.69</v>
      </c>
      <c r="AU6" s="9">
        <v>61</v>
      </c>
      <c r="AV6" s="61">
        <f>(AU6-AT6)/AT6</f>
        <v>0.13615198360961078</v>
      </c>
      <c r="AW6" s="48"/>
    </row>
    <row r="7" spans="1:49" s="19" customFormat="1" ht="30" x14ac:dyDescent="0.25">
      <c r="A7" s="45">
        <v>2024</v>
      </c>
      <c r="B7" s="40" t="s">
        <v>120</v>
      </c>
      <c r="C7" s="11">
        <v>160000451</v>
      </c>
      <c r="D7" s="11">
        <v>160002127</v>
      </c>
      <c r="E7" s="71" t="s">
        <v>79</v>
      </c>
      <c r="F7" s="5" t="s">
        <v>13</v>
      </c>
      <c r="G7" s="16" t="s">
        <v>19</v>
      </c>
      <c r="H7" s="9"/>
      <c r="I7" s="9"/>
      <c r="J7" s="66" t="s">
        <v>25</v>
      </c>
      <c r="K7" s="66"/>
      <c r="L7" s="66"/>
      <c r="M7" s="66" t="s">
        <v>25</v>
      </c>
      <c r="N7" s="9" t="s">
        <v>25</v>
      </c>
      <c r="O7" s="7">
        <v>0.80499999999999994</v>
      </c>
      <c r="P7" s="9"/>
      <c r="Q7" s="48"/>
      <c r="R7" s="30">
        <v>27607473</v>
      </c>
      <c r="S7" s="9"/>
      <c r="T7" s="30">
        <v>27607473</v>
      </c>
      <c r="U7" s="30">
        <v>3196945.37</v>
      </c>
      <c r="V7" s="9"/>
      <c r="W7" s="48">
        <f t="shared" si="23"/>
        <v>3196945.37</v>
      </c>
      <c r="X7" s="48">
        <f t="shared" si="23"/>
        <v>3196945.37</v>
      </c>
      <c r="Y7" s="48">
        <f t="shared" si="23"/>
        <v>6393890.7400000002</v>
      </c>
      <c r="Z7" s="48">
        <f t="shared" si="23"/>
        <v>9590836.1099999994</v>
      </c>
      <c r="AA7" s="9"/>
      <c r="AB7" s="9"/>
      <c r="AC7" s="9"/>
      <c r="AD7" s="9"/>
      <c r="AE7" s="8"/>
      <c r="AF7" s="8"/>
      <c r="AG7" s="8"/>
      <c r="AH7" s="9"/>
      <c r="AI7" s="9">
        <v>195</v>
      </c>
      <c r="AJ7" s="9"/>
      <c r="AK7" s="8"/>
      <c r="AL7" s="9"/>
      <c r="AM7" s="8"/>
      <c r="AN7" s="8"/>
      <c r="AO7" s="8"/>
      <c r="AP7" s="8"/>
      <c r="AQ7" s="9"/>
      <c r="AR7" s="9"/>
      <c r="AS7" s="10"/>
      <c r="AT7" s="9"/>
      <c r="AU7" s="9"/>
      <c r="AV7" s="61"/>
      <c r="AW7" s="48"/>
    </row>
    <row r="8" spans="1:49" s="18" customFormat="1" ht="28.8" x14ac:dyDescent="0.3">
      <c r="A8" s="45">
        <v>2024</v>
      </c>
      <c r="B8" s="40" t="s">
        <v>159</v>
      </c>
      <c r="C8" s="6">
        <v>160000592</v>
      </c>
      <c r="D8" s="6">
        <v>160003752</v>
      </c>
      <c r="E8" s="71" t="s">
        <v>79</v>
      </c>
      <c r="F8" s="5" t="s">
        <v>15</v>
      </c>
      <c r="G8" s="5" t="s">
        <v>19</v>
      </c>
      <c r="H8" s="5"/>
      <c r="I8" s="5"/>
      <c r="J8" s="5" t="s">
        <v>25</v>
      </c>
      <c r="K8" s="5" t="s">
        <v>25</v>
      </c>
      <c r="L8" s="5" t="s">
        <v>25</v>
      </c>
      <c r="M8" s="5" t="s">
        <v>25</v>
      </c>
      <c r="N8" s="5" t="s">
        <v>25</v>
      </c>
      <c r="O8" s="7">
        <v>0.21501694915254249</v>
      </c>
      <c r="P8" s="5"/>
      <c r="Q8" s="46" t="s">
        <v>151</v>
      </c>
      <c r="R8" s="31">
        <v>2500000</v>
      </c>
      <c r="S8" s="5"/>
      <c r="T8" s="31">
        <v>2500000</v>
      </c>
      <c r="U8" s="49">
        <v>289500</v>
      </c>
      <c r="V8" s="5"/>
      <c r="W8" s="48">
        <f t="shared" ref="W8" si="30">U8+V8</f>
        <v>289500</v>
      </c>
      <c r="X8" s="48">
        <f t="shared" ref="X8:X11" si="31">V8+W8</f>
        <v>289500</v>
      </c>
      <c r="Y8" s="48">
        <f t="shared" ref="Y8:Y11" si="32">W8+X8</f>
        <v>579000</v>
      </c>
      <c r="Z8" s="48">
        <f t="shared" ref="Z8:Z11" si="33">X8+Y8</f>
        <v>868500</v>
      </c>
      <c r="AA8" s="5"/>
      <c r="AB8" s="5"/>
      <c r="AC8" s="5">
        <v>2463</v>
      </c>
      <c r="AD8" s="9">
        <v>3045</v>
      </c>
      <c r="AE8" s="8">
        <f t="shared" ref="AE8" si="34">(AD8-AC8)/AC8</f>
        <v>0.23629719853836784</v>
      </c>
      <c r="AF8" s="8">
        <f t="shared" ref="AF8:AF10" si="35">(AE8-AD8)/AD8</f>
        <v>-0.99992239829276242</v>
      </c>
      <c r="AG8" s="8">
        <f t="shared" ref="AG8:AG10" si="36">(AF8-AE8)/AE8</f>
        <v>-5.2316303556616388</v>
      </c>
      <c r="AH8" s="9">
        <v>63</v>
      </c>
      <c r="AI8" s="9">
        <v>59</v>
      </c>
      <c r="AJ8" s="9">
        <v>63</v>
      </c>
      <c r="AK8" s="8">
        <f t="shared" ref="AK8:AK10" si="37">(AJ8-AH8)/AH8</f>
        <v>0</v>
      </c>
      <c r="AL8" s="5"/>
      <c r="AM8" s="8">
        <f>(AL8-AI8)/AI8</f>
        <v>-1</v>
      </c>
      <c r="AN8" s="8">
        <f t="shared" ref="AN8:AN10" si="38">(AM8-AJ8)/AJ8</f>
        <v>-1.0158730158730158</v>
      </c>
      <c r="AO8" s="8" t="e">
        <f t="shared" ref="AO8:AO10" si="39">(AN8-AK8)/AK8</f>
        <v>#DIV/0!</v>
      </c>
      <c r="AP8" s="8" t="e">
        <f t="shared" ref="AP8" si="40">(AO8-AL8)/AL8</f>
        <v>#DIV/0!</v>
      </c>
      <c r="AQ8" s="5"/>
      <c r="AR8" s="5"/>
      <c r="AS8" s="10" t="e">
        <f t="shared" ref="AS8:AS10" si="41">(AR8-AQ8)/AQ8</f>
        <v>#DIV/0!</v>
      </c>
      <c r="AT8" s="5">
        <v>52.55</v>
      </c>
      <c r="AU8" s="9">
        <v>52.55</v>
      </c>
      <c r="AV8" s="61">
        <f t="shared" ref="AV8" si="42">(AU8-AT8)/AT8</f>
        <v>0</v>
      </c>
      <c r="AW8" s="48"/>
    </row>
    <row r="9" spans="1:49" s="18" customFormat="1" ht="28.8" x14ac:dyDescent="0.3">
      <c r="A9" s="45">
        <v>2024</v>
      </c>
      <c r="B9" s="40" t="s">
        <v>123</v>
      </c>
      <c r="C9" s="6">
        <v>160006045</v>
      </c>
      <c r="D9" s="6">
        <v>160002101</v>
      </c>
      <c r="E9" s="71" t="s">
        <v>79</v>
      </c>
      <c r="F9" s="5" t="s">
        <v>12</v>
      </c>
      <c r="G9" s="5" t="s">
        <v>19</v>
      </c>
      <c r="H9" s="5"/>
      <c r="I9" s="5"/>
      <c r="J9" s="5" t="s">
        <v>25</v>
      </c>
      <c r="K9" s="5" t="s">
        <v>25</v>
      </c>
      <c r="L9" s="5" t="s">
        <v>25</v>
      </c>
      <c r="M9" s="5" t="s">
        <v>25</v>
      </c>
      <c r="N9" s="5" t="s">
        <v>25</v>
      </c>
      <c r="O9" s="7">
        <v>2.886488717666481E-2</v>
      </c>
      <c r="P9" s="5"/>
      <c r="Q9" s="46" t="s">
        <v>151</v>
      </c>
      <c r="R9" s="30">
        <v>1200000</v>
      </c>
      <c r="S9" s="9"/>
      <c r="T9" s="30">
        <v>1200000</v>
      </c>
      <c r="U9" s="30">
        <v>138960</v>
      </c>
      <c r="V9" s="9"/>
      <c r="W9" s="48">
        <f>U9+V9</f>
        <v>138960</v>
      </c>
      <c r="X9" s="48">
        <f t="shared" si="31"/>
        <v>138960</v>
      </c>
      <c r="Y9" s="48">
        <f t="shared" si="32"/>
        <v>277920</v>
      </c>
      <c r="Z9" s="48">
        <f t="shared" si="33"/>
        <v>416880</v>
      </c>
      <c r="AA9" s="5"/>
      <c r="AB9" s="5"/>
      <c r="AC9" s="5">
        <v>2349.42</v>
      </c>
      <c r="AD9" s="9">
        <v>3297.42</v>
      </c>
      <c r="AE9" s="8">
        <f t="shared" ref="AE9:AE10" si="43">(AD9-AC9)/AC9</f>
        <v>0.40350384350180041</v>
      </c>
      <c r="AF9" s="8">
        <f t="shared" si="35"/>
        <v>-0.99987763043728073</v>
      </c>
      <c r="AG9" s="8">
        <f t="shared" si="36"/>
        <v>-3.4779878718375064</v>
      </c>
      <c r="AH9" s="9">
        <v>40</v>
      </c>
      <c r="AI9" s="9">
        <v>40</v>
      </c>
      <c r="AJ9" s="9">
        <v>48</v>
      </c>
      <c r="AK9" s="8">
        <f t="shared" si="37"/>
        <v>0.2</v>
      </c>
      <c r="AL9" s="5"/>
      <c r="AM9" s="8">
        <f t="shared" ref="AM9:AM10" si="44">(AL9-AI9)/AI9</f>
        <v>-1</v>
      </c>
      <c r="AN9" s="8">
        <f t="shared" si="38"/>
        <v>-1.0208333333333333</v>
      </c>
      <c r="AO9" s="8">
        <f t="shared" si="39"/>
        <v>-6.1041666666666661</v>
      </c>
      <c r="AP9" s="8" t="e">
        <f t="shared" ref="AP9:AP10" si="45">(AO9-AL9)/AL9</f>
        <v>#DIV/0!</v>
      </c>
      <c r="AQ9" s="5"/>
      <c r="AR9" s="5"/>
      <c r="AS9" s="10" t="e">
        <f t="shared" si="41"/>
        <v>#DIV/0!</v>
      </c>
      <c r="AT9" s="5">
        <v>57.53</v>
      </c>
      <c r="AU9" s="5">
        <v>62.28</v>
      </c>
      <c r="AV9" s="61">
        <f t="shared" ref="AV9:AV10" si="46">(AU9-AT9)/AT9</f>
        <v>8.2565617938466881E-2</v>
      </c>
      <c r="AW9" s="48"/>
    </row>
    <row r="10" spans="1:49" s="18" customFormat="1" ht="28.8" x14ac:dyDescent="0.3">
      <c r="A10" s="45">
        <v>2024</v>
      </c>
      <c r="B10" s="40" t="s">
        <v>124</v>
      </c>
      <c r="C10" s="6">
        <v>160011961</v>
      </c>
      <c r="D10" s="6">
        <v>160011979</v>
      </c>
      <c r="E10" s="71" t="s">
        <v>79</v>
      </c>
      <c r="F10" s="5" t="s">
        <v>12</v>
      </c>
      <c r="G10" s="5" t="s">
        <v>19</v>
      </c>
      <c r="H10" s="5"/>
      <c r="I10" s="5"/>
      <c r="J10" s="5" t="s">
        <v>25</v>
      </c>
      <c r="K10" s="5" t="s">
        <v>26</v>
      </c>
      <c r="L10" s="5" t="s">
        <v>26</v>
      </c>
      <c r="M10" s="5" t="s">
        <v>25</v>
      </c>
      <c r="N10" s="5" t="s">
        <v>26</v>
      </c>
      <c r="O10" s="7">
        <v>0.105</v>
      </c>
      <c r="P10" s="5"/>
      <c r="Q10" s="46" t="s">
        <v>151</v>
      </c>
      <c r="R10" s="30">
        <v>670060</v>
      </c>
      <c r="S10" s="9"/>
      <c r="T10" s="30">
        <v>670060</v>
      </c>
      <c r="U10" s="30">
        <v>77592.95</v>
      </c>
      <c r="V10" s="9"/>
      <c r="W10" s="48">
        <f t="shared" ref="W10:W11" si="47">U10+V10</f>
        <v>77592.95</v>
      </c>
      <c r="X10" s="48">
        <f t="shared" si="31"/>
        <v>77592.95</v>
      </c>
      <c r="Y10" s="48">
        <f t="shared" si="32"/>
        <v>155185.9</v>
      </c>
      <c r="Z10" s="48">
        <f t="shared" si="33"/>
        <v>232778.84999999998</v>
      </c>
      <c r="AA10" s="5"/>
      <c r="AB10" s="5"/>
      <c r="AC10" s="5">
        <v>3721</v>
      </c>
      <c r="AD10" s="9">
        <v>3721</v>
      </c>
      <c r="AE10" s="8">
        <f t="shared" si="43"/>
        <v>0</v>
      </c>
      <c r="AF10" s="8">
        <f t="shared" si="35"/>
        <v>-1</v>
      </c>
      <c r="AG10" s="8" t="e">
        <f t="shared" si="36"/>
        <v>#DIV/0!</v>
      </c>
      <c r="AH10" s="9">
        <v>41</v>
      </c>
      <c r="AI10" s="9">
        <v>20</v>
      </c>
      <c r="AJ10" s="9">
        <v>41</v>
      </c>
      <c r="AK10" s="8">
        <f t="shared" si="37"/>
        <v>0</v>
      </c>
      <c r="AL10" s="5"/>
      <c r="AM10" s="8">
        <f t="shared" si="44"/>
        <v>-1</v>
      </c>
      <c r="AN10" s="8">
        <f t="shared" si="38"/>
        <v>-1.024390243902439</v>
      </c>
      <c r="AO10" s="8" t="e">
        <f t="shared" si="39"/>
        <v>#DIV/0!</v>
      </c>
      <c r="AP10" s="8" t="e">
        <f t="shared" si="45"/>
        <v>#DIV/0!</v>
      </c>
      <c r="AQ10" s="5"/>
      <c r="AR10" s="5"/>
      <c r="AS10" s="10" t="e">
        <f t="shared" si="41"/>
        <v>#DIV/0!</v>
      </c>
      <c r="AT10" s="5">
        <v>60.91</v>
      </c>
      <c r="AU10" s="5">
        <v>60.91</v>
      </c>
      <c r="AV10" s="61">
        <f t="shared" si="46"/>
        <v>0</v>
      </c>
      <c r="AW10" s="48"/>
    </row>
    <row r="11" spans="1:49" s="59" customFormat="1" ht="28.5" customHeight="1" x14ac:dyDescent="0.3">
      <c r="A11" s="45">
        <v>2024</v>
      </c>
      <c r="B11" s="13" t="s">
        <v>147</v>
      </c>
      <c r="C11" s="24">
        <v>160009908</v>
      </c>
      <c r="D11" s="24">
        <v>160009916</v>
      </c>
      <c r="E11" s="88" t="s">
        <v>79</v>
      </c>
      <c r="F11" s="13" t="s">
        <v>15</v>
      </c>
      <c r="G11" s="13" t="s">
        <v>19</v>
      </c>
      <c r="H11" s="13"/>
      <c r="I11" s="13"/>
      <c r="J11" s="13" t="s">
        <v>25</v>
      </c>
      <c r="K11" s="13" t="s">
        <v>26</v>
      </c>
      <c r="L11" s="13" t="s">
        <v>26</v>
      </c>
      <c r="M11" s="13" t="s">
        <v>26</v>
      </c>
      <c r="N11" s="13" t="s">
        <v>25</v>
      </c>
      <c r="O11" s="7">
        <v>0.69634146341463421</v>
      </c>
      <c r="P11" s="13"/>
      <c r="Q11" s="46" t="s">
        <v>151</v>
      </c>
      <c r="R11" s="29">
        <v>2421000</v>
      </c>
      <c r="S11" s="25"/>
      <c r="T11" s="32">
        <v>2421000</v>
      </c>
      <c r="U11" s="29">
        <v>280351.8</v>
      </c>
      <c r="V11" s="25"/>
      <c r="W11" s="13">
        <f t="shared" si="47"/>
        <v>280351.8</v>
      </c>
      <c r="X11" s="13">
        <f t="shared" si="31"/>
        <v>280351.8</v>
      </c>
      <c r="Y11" s="13">
        <f t="shared" si="32"/>
        <v>560703.6</v>
      </c>
      <c r="Z11" s="13">
        <f t="shared" si="33"/>
        <v>841055.39999999991</v>
      </c>
      <c r="AA11" s="13"/>
      <c r="AB11" s="13"/>
      <c r="AC11" s="13">
        <v>3862</v>
      </c>
      <c r="AD11" s="25">
        <v>4362</v>
      </c>
      <c r="AE11" s="26">
        <v>0.12946659761781459</v>
      </c>
      <c r="AF11" s="26">
        <v>-0.99997031944116976</v>
      </c>
      <c r="AG11" s="26">
        <v>-8.7237707473635968</v>
      </c>
      <c r="AH11" s="25">
        <v>89</v>
      </c>
      <c r="AI11" s="25">
        <v>24</v>
      </c>
      <c r="AJ11" s="25">
        <v>89</v>
      </c>
      <c r="AK11" s="26">
        <v>0</v>
      </c>
      <c r="AL11" s="13"/>
      <c r="AM11" s="26">
        <v>-1</v>
      </c>
      <c r="AN11" s="26">
        <v>-1.0112359550561798</v>
      </c>
      <c r="AO11" s="26" t="e">
        <v>#DIV/0!</v>
      </c>
      <c r="AP11" s="26" t="e">
        <v>#DIV/0!</v>
      </c>
      <c r="AQ11" s="13"/>
      <c r="AR11" s="13"/>
      <c r="AS11" s="27" t="e">
        <v>#DIV/0!</v>
      </c>
      <c r="AT11" s="13">
        <v>68.31</v>
      </c>
      <c r="AU11" s="25">
        <v>68.31</v>
      </c>
      <c r="AV11" s="62">
        <v>0</v>
      </c>
      <c r="AW11" s="48"/>
    </row>
    <row r="12" spans="1:49" s="18" customFormat="1" ht="48" customHeight="1" x14ac:dyDescent="0.3">
      <c r="A12" s="45">
        <v>2022</v>
      </c>
      <c r="B12" s="40" t="s">
        <v>165</v>
      </c>
      <c r="C12" s="6">
        <v>170000368</v>
      </c>
      <c r="D12" s="6">
        <v>170781033</v>
      </c>
      <c r="E12" s="71" t="s">
        <v>82</v>
      </c>
      <c r="F12" s="5" t="s">
        <v>11</v>
      </c>
      <c r="G12" s="5" t="s">
        <v>19</v>
      </c>
      <c r="H12" s="5"/>
      <c r="I12" s="5"/>
      <c r="J12" s="5" t="s">
        <v>25</v>
      </c>
      <c r="K12" s="5" t="s">
        <v>25</v>
      </c>
      <c r="L12" s="5" t="s">
        <v>25</v>
      </c>
      <c r="M12" s="5" t="s">
        <v>25</v>
      </c>
      <c r="N12" s="5" t="s">
        <v>25</v>
      </c>
      <c r="O12" s="7">
        <v>0.2</v>
      </c>
      <c r="P12" s="5"/>
      <c r="Q12" s="46" t="s">
        <v>151</v>
      </c>
      <c r="R12" s="31">
        <v>7350000</v>
      </c>
      <c r="S12" s="5"/>
      <c r="T12" s="31">
        <v>7350000</v>
      </c>
      <c r="U12" s="49">
        <v>851130</v>
      </c>
      <c r="V12" s="5"/>
      <c r="W12" s="48">
        <f t="shared" ref="W12" si="48">U12+V12</f>
        <v>851130</v>
      </c>
      <c r="X12" s="48">
        <f t="shared" ref="X12:X19" si="49">V12+W12</f>
        <v>851130</v>
      </c>
      <c r="Y12" s="48">
        <f t="shared" ref="Y12:Y19" si="50">W12+X12</f>
        <v>1702260</v>
      </c>
      <c r="Z12" s="48">
        <f t="shared" ref="Z12:Z19" si="51">X12+Y12</f>
        <v>2553390</v>
      </c>
      <c r="AA12" s="5"/>
      <c r="AB12" s="5"/>
      <c r="AC12" s="5">
        <v>5412</v>
      </c>
      <c r="AD12" s="5">
        <v>6354</v>
      </c>
      <c r="AE12" s="8">
        <f t="shared" ref="AE12:AE19" si="52">(AD12-AC12)/AC12</f>
        <v>0.17405764966740578</v>
      </c>
      <c r="AF12" s="8">
        <f t="shared" ref="AF12:AF19" si="53">(AE12-AD12)/AD12</f>
        <v>-0.99997260660219267</v>
      </c>
      <c r="AG12" s="8">
        <f t="shared" ref="AG12:AG19" si="54">(AF12-AE12)/AE12</f>
        <v>-6.7450655487590945</v>
      </c>
      <c r="AH12" s="9">
        <v>128</v>
      </c>
      <c r="AI12" s="9">
        <v>178</v>
      </c>
      <c r="AJ12" s="9">
        <v>132</v>
      </c>
      <c r="AK12" s="8">
        <f t="shared" ref="AK12:AK19" si="55">(AJ12-AH12)/AH12</f>
        <v>3.125E-2</v>
      </c>
      <c r="AL12" s="5"/>
      <c r="AM12" s="8">
        <f t="shared" ref="AM12:AM19" si="56">(AL12-AI12)/AI12</f>
        <v>-1</v>
      </c>
      <c r="AN12" s="8">
        <f t="shared" ref="AN12:AN19" si="57">(AM12-AJ12)/AJ12</f>
        <v>-1.0075757575757576</v>
      </c>
      <c r="AO12" s="8">
        <f t="shared" ref="AO12:AO19" si="58">(AN12-AK12)/AK12</f>
        <v>-33.242424242424242</v>
      </c>
      <c r="AP12" s="8" t="e">
        <f t="shared" ref="AP12:AP19" si="59">(AO12-AL12)/AL12</f>
        <v>#DIV/0!</v>
      </c>
      <c r="AQ12" s="5"/>
      <c r="AR12" s="5"/>
      <c r="AS12" s="10" t="e">
        <f t="shared" ref="AS12:AS19" si="60">(AR12-AQ12)/AQ12</f>
        <v>#DIV/0!</v>
      </c>
      <c r="AT12" s="5">
        <v>56.86</v>
      </c>
      <c r="AU12" s="9">
        <v>60</v>
      </c>
      <c r="AV12" s="61">
        <f t="shared" ref="AV12:AV19" si="61">(AU12-AT12)/AT12</f>
        <v>5.5223355610270849E-2</v>
      </c>
      <c r="AW12" s="48"/>
    </row>
    <row r="13" spans="1:49" s="18" customFormat="1" ht="45" customHeight="1" x14ac:dyDescent="0.3">
      <c r="A13" s="45">
        <v>2022</v>
      </c>
      <c r="B13" s="40" t="s">
        <v>113</v>
      </c>
      <c r="C13" s="6">
        <v>170780266</v>
      </c>
      <c r="D13" s="6">
        <v>170791263</v>
      </c>
      <c r="E13" s="71" t="s">
        <v>82</v>
      </c>
      <c r="F13" s="5" t="s">
        <v>13</v>
      </c>
      <c r="G13" s="5" t="s">
        <v>19</v>
      </c>
      <c r="H13" s="5"/>
      <c r="I13" s="5"/>
      <c r="J13" s="5" t="s">
        <v>25</v>
      </c>
      <c r="K13" s="5" t="s">
        <v>26</v>
      </c>
      <c r="L13" s="5" t="s">
        <v>26</v>
      </c>
      <c r="M13" s="5" t="s">
        <v>26</v>
      </c>
      <c r="N13" s="5" t="s">
        <v>26</v>
      </c>
      <c r="O13" s="7">
        <v>0.25</v>
      </c>
      <c r="P13" s="5"/>
      <c r="Q13" s="46" t="s">
        <v>151</v>
      </c>
      <c r="R13" s="31">
        <v>5260000</v>
      </c>
      <c r="S13" s="5"/>
      <c r="T13" s="31">
        <v>5260000</v>
      </c>
      <c r="U13" s="49">
        <v>609108</v>
      </c>
      <c r="V13" s="5"/>
      <c r="W13" s="48">
        <f t="shared" ref="W13:W15" si="62">U13+V13</f>
        <v>609108</v>
      </c>
      <c r="X13" s="48">
        <f t="shared" si="49"/>
        <v>609108</v>
      </c>
      <c r="Y13" s="48">
        <f t="shared" si="50"/>
        <v>1218216</v>
      </c>
      <c r="Z13" s="48">
        <f t="shared" si="51"/>
        <v>1827324</v>
      </c>
      <c r="AA13" s="5"/>
      <c r="AB13" s="5"/>
      <c r="AC13" s="5">
        <v>3786</v>
      </c>
      <c r="AD13" s="9">
        <v>3786</v>
      </c>
      <c r="AE13" s="8">
        <f t="shared" si="52"/>
        <v>0</v>
      </c>
      <c r="AF13" s="8">
        <f t="shared" si="53"/>
        <v>-1</v>
      </c>
      <c r="AG13" s="8" t="e">
        <f t="shared" si="54"/>
        <v>#DIV/0!</v>
      </c>
      <c r="AH13" s="9">
        <v>69</v>
      </c>
      <c r="AI13" s="9">
        <v>119</v>
      </c>
      <c r="AJ13" s="9">
        <v>69</v>
      </c>
      <c r="AK13" s="8">
        <f t="shared" si="55"/>
        <v>0</v>
      </c>
      <c r="AL13" s="5"/>
      <c r="AM13" s="8">
        <f t="shared" si="56"/>
        <v>-1</v>
      </c>
      <c r="AN13" s="8">
        <f t="shared" si="57"/>
        <v>-1.0144927536231885</v>
      </c>
      <c r="AO13" s="8" t="e">
        <f t="shared" si="58"/>
        <v>#DIV/0!</v>
      </c>
      <c r="AP13" s="8" t="e">
        <f t="shared" si="59"/>
        <v>#DIV/0!</v>
      </c>
      <c r="AQ13" s="5"/>
      <c r="AR13" s="5"/>
      <c r="AS13" s="10" t="e">
        <f t="shared" si="60"/>
        <v>#DIV/0!</v>
      </c>
      <c r="AT13" s="5">
        <v>59.44</v>
      </c>
      <c r="AU13" s="9">
        <v>62.01</v>
      </c>
      <c r="AV13" s="61">
        <f t="shared" si="61"/>
        <v>4.3236877523553166E-2</v>
      </c>
      <c r="AW13" s="48"/>
    </row>
    <row r="14" spans="1:49" s="18" customFormat="1" ht="30" customHeight="1" x14ac:dyDescent="0.3">
      <c r="A14" s="45">
        <v>2023</v>
      </c>
      <c r="B14" s="40" t="s">
        <v>112</v>
      </c>
      <c r="C14" s="6">
        <v>170780175</v>
      </c>
      <c r="D14" s="6">
        <v>170783567</v>
      </c>
      <c r="E14" s="71" t="s">
        <v>82</v>
      </c>
      <c r="F14" s="5" t="s">
        <v>13</v>
      </c>
      <c r="G14" s="5" t="s">
        <v>19</v>
      </c>
      <c r="H14" s="5"/>
      <c r="I14" s="5"/>
      <c r="J14" s="5" t="s">
        <v>25</v>
      </c>
      <c r="K14" s="5" t="s">
        <v>26</v>
      </c>
      <c r="L14" s="5" t="s">
        <v>26</v>
      </c>
      <c r="M14" s="5" t="s">
        <v>26</v>
      </c>
      <c r="N14" s="9" t="s">
        <v>26</v>
      </c>
      <c r="O14" s="7">
        <v>0.69989898989899013</v>
      </c>
      <c r="P14" s="5"/>
      <c r="Q14" s="46" t="s">
        <v>151</v>
      </c>
      <c r="R14" s="31">
        <v>4772618</v>
      </c>
      <c r="S14" s="5"/>
      <c r="T14" s="31">
        <v>4772618</v>
      </c>
      <c r="U14" s="49">
        <v>552669.16</v>
      </c>
      <c r="V14" s="5"/>
      <c r="W14" s="48">
        <f>U14+V14</f>
        <v>552669.16</v>
      </c>
      <c r="X14" s="48">
        <f>V14+W14</f>
        <v>552669.16</v>
      </c>
      <c r="Y14" s="48">
        <f>W14+X14</f>
        <v>1105338.32</v>
      </c>
      <c r="Z14" s="48">
        <f>X14+Y14</f>
        <v>1658007.48</v>
      </c>
      <c r="AA14" s="5"/>
      <c r="AB14" s="5"/>
      <c r="AC14" s="5">
        <v>1608</v>
      </c>
      <c r="AD14" s="5">
        <v>1972</v>
      </c>
      <c r="AE14" s="8">
        <f>(AD14-AC14)/AC14</f>
        <v>0.2263681592039801</v>
      </c>
      <c r="AF14" s="8">
        <f>(AE14-AD14)/AD14</f>
        <v>-0.99988520884421705</v>
      </c>
      <c r="AG14" s="8">
        <f>(AF14-AE14)/AE14</f>
        <v>-5.4170753181909364</v>
      </c>
      <c r="AH14" s="9">
        <v>44</v>
      </c>
      <c r="AI14" s="9">
        <v>44</v>
      </c>
      <c r="AJ14" s="9">
        <v>44</v>
      </c>
      <c r="AK14" s="8">
        <f>(AJ14-AH14)/AH14</f>
        <v>0</v>
      </c>
      <c r="AL14" s="5"/>
      <c r="AM14" s="8">
        <f>(AL14-AI14)/AI14</f>
        <v>-1</v>
      </c>
      <c r="AN14" s="8">
        <f>(AM14-AJ14)/AJ14</f>
        <v>-1.0227272727272727</v>
      </c>
      <c r="AO14" s="8" t="e">
        <f>(AN14-AK14)/AK14</f>
        <v>#DIV/0!</v>
      </c>
      <c r="AP14" s="8" t="e">
        <f>(AO14-AL14)/AL14</f>
        <v>#DIV/0!</v>
      </c>
      <c r="AQ14" s="5"/>
      <c r="AR14" s="5"/>
      <c r="AS14" s="10" t="e">
        <f>(AR14-AQ14)/AQ14</f>
        <v>#DIV/0!</v>
      </c>
      <c r="AT14" s="5">
        <v>69.56</v>
      </c>
      <c r="AU14" s="9">
        <v>77.900000000000006</v>
      </c>
      <c r="AV14" s="61">
        <f>(AU14-AT14)/AT14</f>
        <v>0.11989649223691781</v>
      </c>
      <c r="AW14" s="48"/>
    </row>
    <row r="15" spans="1:49" s="18" customFormat="1" ht="67.5" customHeight="1" x14ac:dyDescent="0.3">
      <c r="A15" s="45">
        <v>2023</v>
      </c>
      <c r="B15" s="40" t="s">
        <v>114</v>
      </c>
      <c r="C15" s="6">
        <v>170020812</v>
      </c>
      <c r="D15" s="6">
        <v>170803696</v>
      </c>
      <c r="E15" s="71" t="s">
        <v>82</v>
      </c>
      <c r="F15" s="5" t="s">
        <v>11</v>
      </c>
      <c r="G15" s="5" t="s">
        <v>19</v>
      </c>
      <c r="H15" s="5"/>
      <c r="I15" s="5"/>
      <c r="J15" s="5" t="s">
        <v>25</v>
      </c>
      <c r="K15" s="5" t="s">
        <v>26</v>
      </c>
      <c r="L15" s="5" t="s">
        <v>26</v>
      </c>
      <c r="M15" s="5" t="s">
        <v>25</v>
      </c>
      <c r="N15" s="5" t="s">
        <v>25</v>
      </c>
      <c r="O15" s="7">
        <v>0.4</v>
      </c>
      <c r="P15" s="5"/>
      <c r="Q15" s="5" t="s">
        <v>115</v>
      </c>
      <c r="R15" s="31">
        <v>3380000</v>
      </c>
      <c r="S15" s="5"/>
      <c r="T15" s="31">
        <v>3380000</v>
      </c>
      <c r="U15" s="49">
        <v>391444</v>
      </c>
      <c r="V15" s="5"/>
      <c r="W15" s="48">
        <f t="shared" si="62"/>
        <v>391444</v>
      </c>
      <c r="X15" s="48">
        <f t="shared" si="49"/>
        <v>391444</v>
      </c>
      <c r="Y15" s="48">
        <f t="shared" si="50"/>
        <v>782888</v>
      </c>
      <c r="Z15" s="48">
        <f t="shared" si="51"/>
        <v>1174332</v>
      </c>
      <c r="AA15" s="5"/>
      <c r="AB15" s="5"/>
      <c r="AC15" s="5">
        <v>3902</v>
      </c>
      <c r="AD15" s="5">
        <v>3902</v>
      </c>
      <c r="AE15" s="8">
        <f t="shared" si="52"/>
        <v>0</v>
      </c>
      <c r="AF15" s="8">
        <f t="shared" si="53"/>
        <v>-1</v>
      </c>
      <c r="AG15" s="8" t="e">
        <f t="shared" si="54"/>
        <v>#DIV/0!</v>
      </c>
      <c r="AH15" s="9">
        <v>78</v>
      </c>
      <c r="AI15" s="9">
        <v>26</v>
      </c>
      <c r="AJ15" s="9">
        <v>76</v>
      </c>
      <c r="AK15" s="8">
        <f t="shared" si="55"/>
        <v>-2.564102564102564E-2</v>
      </c>
      <c r="AL15" s="5"/>
      <c r="AM15" s="8">
        <f t="shared" si="56"/>
        <v>-1</v>
      </c>
      <c r="AN15" s="8">
        <f t="shared" si="57"/>
        <v>-1.013157894736842</v>
      </c>
      <c r="AO15" s="8">
        <f t="shared" si="58"/>
        <v>38.513157894736842</v>
      </c>
      <c r="AP15" s="8" t="e">
        <f t="shared" si="59"/>
        <v>#DIV/0!</v>
      </c>
      <c r="AQ15" s="5"/>
      <c r="AR15" s="5"/>
      <c r="AS15" s="10" t="e">
        <f t="shared" si="60"/>
        <v>#DIV/0!</v>
      </c>
      <c r="AT15" s="5">
        <v>63.79</v>
      </c>
      <c r="AU15" s="9">
        <v>0</v>
      </c>
      <c r="AV15" s="61">
        <f t="shared" si="61"/>
        <v>-1</v>
      </c>
      <c r="AW15" s="48"/>
    </row>
    <row r="16" spans="1:49" s="18" customFormat="1" ht="67.5" customHeight="1" x14ac:dyDescent="0.3">
      <c r="A16" s="45">
        <v>2023</v>
      </c>
      <c r="B16" s="40" t="s">
        <v>118</v>
      </c>
      <c r="C16" s="6">
        <v>170000376</v>
      </c>
      <c r="D16" s="6">
        <v>170781132</v>
      </c>
      <c r="E16" s="71" t="s">
        <v>82</v>
      </c>
      <c r="F16" s="5" t="s">
        <v>11</v>
      </c>
      <c r="G16" s="5" t="s">
        <v>19</v>
      </c>
      <c r="H16" s="5"/>
      <c r="I16" s="5"/>
      <c r="J16" s="5" t="s">
        <v>25</v>
      </c>
      <c r="K16" s="5" t="s">
        <v>26</v>
      </c>
      <c r="L16" s="5" t="s">
        <v>26</v>
      </c>
      <c r="M16" s="5" t="s">
        <v>26</v>
      </c>
      <c r="N16" s="9" t="s">
        <v>25</v>
      </c>
      <c r="O16" s="7">
        <v>8.9200000000000015E-2</v>
      </c>
      <c r="P16" s="5"/>
      <c r="Q16" s="5"/>
      <c r="R16" s="31">
        <v>912500</v>
      </c>
      <c r="S16" s="5"/>
      <c r="T16" s="31">
        <v>912500</v>
      </c>
      <c r="U16" s="49">
        <v>105667.5</v>
      </c>
      <c r="V16" s="5"/>
      <c r="W16" s="48">
        <f>U16+V16</f>
        <v>105667.5</v>
      </c>
      <c r="X16" s="48">
        <f t="shared" si="49"/>
        <v>105667.5</v>
      </c>
      <c r="Y16" s="48">
        <f t="shared" si="50"/>
        <v>211335</v>
      </c>
      <c r="Z16" s="48">
        <f t="shared" si="51"/>
        <v>317002.5</v>
      </c>
      <c r="AA16" s="5"/>
      <c r="AB16" s="5"/>
      <c r="AC16" s="5">
        <v>5222</v>
      </c>
      <c r="AD16" s="5">
        <v>5572</v>
      </c>
      <c r="AE16" s="8">
        <f t="shared" si="52"/>
        <v>6.7024128686327081E-2</v>
      </c>
      <c r="AF16" s="8">
        <f t="shared" si="53"/>
        <v>-0.99998797126190131</v>
      </c>
      <c r="AG16" s="8">
        <f t="shared" si="54"/>
        <v>-15.919820531227568</v>
      </c>
      <c r="AH16" s="9">
        <v>100</v>
      </c>
      <c r="AI16" s="9">
        <v>100</v>
      </c>
      <c r="AJ16" s="9">
        <v>100</v>
      </c>
      <c r="AK16" s="8">
        <f t="shared" si="55"/>
        <v>0</v>
      </c>
      <c r="AL16" s="5"/>
      <c r="AM16" s="8">
        <f t="shared" si="56"/>
        <v>-1</v>
      </c>
      <c r="AN16" s="8">
        <f t="shared" si="57"/>
        <v>-1.01</v>
      </c>
      <c r="AO16" s="8" t="e">
        <f t="shared" si="58"/>
        <v>#DIV/0!</v>
      </c>
      <c r="AP16" s="8" t="e">
        <f t="shared" si="59"/>
        <v>#DIV/0!</v>
      </c>
      <c r="AQ16" s="5"/>
      <c r="AR16" s="5"/>
      <c r="AS16" s="10" t="e">
        <f t="shared" si="60"/>
        <v>#DIV/0!</v>
      </c>
      <c r="AT16" s="5">
        <v>61.42</v>
      </c>
      <c r="AU16" s="9">
        <v>62</v>
      </c>
      <c r="AV16" s="61">
        <f t="shared" si="61"/>
        <v>9.4431781178768853E-3</v>
      </c>
      <c r="AW16" s="48"/>
    </row>
    <row r="17" spans="1:49" s="18" customFormat="1" ht="78.75" customHeight="1" x14ac:dyDescent="0.3">
      <c r="A17" s="45">
        <v>2023</v>
      </c>
      <c r="B17" s="40" t="s">
        <v>119</v>
      </c>
      <c r="C17" s="6">
        <v>170780191</v>
      </c>
      <c r="D17" s="6">
        <v>170782478</v>
      </c>
      <c r="E17" s="71" t="s">
        <v>82</v>
      </c>
      <c r="F17" s="5" t="s">
        <v>13</v>
      </c>
      <c r="G17" s="5" t="s">
        <v>19</v>
      </c>
      <c r="H17" s="5"/>
      <c r="I17" s="5"/>
      <c r="J17" s="5" t="s">
        <v>25</v>
      </c>
      <c r="K17" s="5" t="s">
        <v>26</v>
      </c>
      <c r="L17" s="5" t="s">
        <v>26</v>
      </c>
      <c r="M17" s="5" t="s">
        <v>25</v>
      </c>
      <c r="N17" s="5" t="s">
        <v>26</v>
      </c>
      <c r="O17" s="7">
        <v>0.59742424242424241</v>
      </c>
      <c r="P17" s="5"/>
      <c r="Q17" s="46" t="s">
        <v>151</v>
      </c>
      <c r="R17" s="31">
        <v>572544</v>
      </c>
      <c r="S17" s="5"/>
      <c r="T17" s="31">
        <v>572544</v>
      </c>
      <c r="U17" s="49">
        <v>66300.600000000006</v>
      </c>
      <c r="V17" s="5"/>
      <c r="W17" s="48">
        <f t="shared" ref="W17:W19" si="63">U17+V17</f>
        <v>66300.600000000006</v>
      </c>
      <c r="X17" s="48">
        <f t="shared" si="49"/>
        <v>66300.600000000006</v>
      </c>
      <c r="Y17" s="48">
        <f t="shared" si="50"/>
        <v>132601.20000000001</v>
      </c>
      <c r="Z17" s="48">
        <f t="shared" si="51"/>
        <v>198901.80000000002</v>
      </c>
      <c r="AA17" s="5"/>
      <c r="AB17" s="5"/>
      <c r="AC17" s="5">
        <v>1551.62</v>
      </c>
      <c r="AD17" s="5">
        <v>1551.62</v>
      </c>
      <c r="AE17" s="8">
        <f t="shared" si="52"/>
        <v>0</v>
      </c>
      <c r="AF17" s="8">
        <f t="shared" si="53"/>
        <v>-1</v>
      </c>
      <c r="AG17" s="8" t="e">
        <f t="shared" si="54"/>
        <v>#DIV/0!</v>
      </c>
      <c r="AH17" s="9">
        <v>53</v>
      </c>
      <c r="AI17" s="9">
        <v>70</v>
      </c>
      <c r="AJ17" s="9">
        <v>58</v>
      </c>
      <c r="AK17" s="8">
        <f t="shared" si="55"/>
        <v>9.4339622641509441E-2</v>
      </c>
      <c r="AL17" s="5"/>
      <c r="AM17" s="8">
        <f t="shared" si="56"/>
        <v>-1</v>
      </c>
      <c r="AN17" s="8">
        <f t="shared" si="57"/>
        <v>-1.0172413793103448</v>
      </c>
      <c r="AO17" s="8">
        <f t="shared" si="58"/>
        <v>-11.782758620689654</v>
      </c>
      <c r="AP17" s="8" t="e">
        <f t="shared" si="59"/>
        <v>#DIV/0!</v>
      </c>
      <c r="AQ17" s="5"/>
      <c r="AR17" s="5"/>
      <c r="AS17" s="10" t="e">
        <f t="shared" si="60"/>
        <v>#DIV/0!</v>
      </c>
      <c r="AT17" s="5">
        <v>58.29</v>
      </c>
      <c r="AU17" s="9">
        <v>28.29</v>
      </c>
      <c r="AV17" s="61">
        <f t="shared" si="61"/>
        <v>-0.51466803911477099</v>
      </c>
      <c r="AW17" s="48"/>
    </row>
    <row r="18" spans="1:49" s="18" customFormat="1" ht="30" customHeight="1" x14ac:dyDescent="0.3">
      <c r="A18" s="45">
        <v>2024</v>
      </c>
      <c r="B18" s="40" t="s">
        <v>116</v>
      </c>
      <c r="C18" s="6">
        <v>170789358</v>
      </c>
      <c r="D18" s="6">
        <v>170803688</v>
      </c>
      <c r="E18" s="71" t="s">
        <v>82</v>
      </c>
      <c r="F18" s="5" t="s">
        <v>12</v>
      </c>
      <c r="G18" s="5" t="s">
        <v>19</v>
      </c>
      <c r="H18" s="5"/>
      <c r="I18" s="5"/>
      <c r="J18" s="5" t="s">
        <v>25</v>
      </c>
      <c r="K18" s="5" t="s">
        <v>25</v>
      </c>
      <c r="L18" s="5" t="s">
        <v>25</v>
      </c>
      <c r="M18" s="5" t="s">
        <v>25</v>
      </c>
      <c r="N18" s="5" t="s">
        <v>25</v>
      </c>
      <c r="O18" s="7">
        <v>0</v>
      </c>
      <c r="P18" s="5"/>
      <c r="Q18" s="46" t="s">
        <v>151</v>
      </c>
      <c r="R18" s="31">
        <v>4655000</v>
      </c>
      <c r="S18" s="5"/>
      <c r="T18" s="31">
        <v>4655000</v>
      </c>
      <c r="U18" s="49">
        <v>539049</v>
      </c>
      <c r="V18" s="5"/>
      <c r="W18" s="48">
        <f t="shared" si="63"/>
        <v>539049</v>
      </c>
      <c r="X18" s="48">
        <f t="shared" si="49"/>
        <v>539049</v>
      </c>
      <c r="Y18" s="48">
        <f t="shared" si="50"/>
        <v>1078098</v>
      </c>
      <c r="Z18" s="48">
        <f t="shared" si="51"/>
        <v>1617147</v>
      </c>
      <c r="AA18" s="5"/>
      <c r="AB18" s="5"/>
      <c r="AC18" s="5">
        <v>2152</v>
      </c>
      <c r="AD18" s="5">
        <v>3257</v>
      </c>
      <c r="AE18" s="8">
        <f t="shared" si="52"/>
        <v>0.51347583643122674</v>
      </c>
      <c r="AF18" s="8">
        <f t="shared" si="53"/>
        <v>-0.9998423469952622</v>
      </c>
      <c r="AG18" s="8">
        <f t="shared" si="54"/>
        <v>-2.9472042812070631</v>
      </c>
      <c r="AH18" s="9">
        <v>46</v>
      </c>
      <c r="AI18" s="9">
        <v>24</v>
      </c>
      <c r="AJ18" s="9">
        <v>52</v>
      </c>
      <c r="AK18" s="8">
        <f t="shared" si="55"/>
        <v>0.13043478260869565</v>
      </c>
      <c r="AL18" s="5"/>
      <c r="AM18" s="8">
        <f t="shared" si="56"/>
        <v>-1</v>
      </c>
      <c r="AN18" s="8">
        <f t="shared" si="57"/>
        <v>-1.0192307692307692</v>
      </c>
      <c r="AO18" s="8">
        <f t="shared" si="58"/>
        <v>-8.8141025641025639</v>
      </c>
      <c r="AP18" s="8" t="e">
        <f t="shared" si="59"/>
        <v>#DIV/0!</v>
      </c>
      <c r="AQ18" s="5"/>
      <c r="AR18" s="5"/>
      <c r="AS18" s="10" t="e">
        <f t="shared" si="60"/>
        <v>#DIV/0!</v>
      </c>
      <c r="AT18" s="5">
        <v>59.2</v>
      </c>
      <c r="AU18" s="9">
        <v>60.5</v>
      </c>
      <c r="AV18" s="61">
        <f t="shared" si="61"/>
        <v>2.1959459459459412E-2</v>
      </c>
      <c r="AW18" s="48"/>
    </row>
    <row r="19" spans="1:49" s="18" customFormat="1" ht="78.75" customHeight="1" x14ac:dyDescent="0.3">
      <c r="A19" s="45">
        <v>2024</v>
      </c>
      <c r="B19" s="40" t="s">
        <v>117</v>
      </c>
      <c r="C19" s="6">
        <v>170786289</v>
      </c>
      <c r="D19" s="6">
        <v>170800437</v>
      </c>
      <c r="E19" s="71" t="s">
        <v>82</v>
      </c>
      <c r="F19" s="5" t="s">
        <v>12</v>
      </c>
      <c r="G19" s="5" t="s">
        <v>19</v>
      </c>
      <c r="H19" s="5"/>
      <c r="I19" s="5"/>
      <c r="J19" s="5" t="s">
        <v>25</v>
      </c>
      <c r="K19" s="5" t="s">
        <v>25</v>
      </c>
      <c r="L19" s="5" t="s">
        <v>25</v>
      </c>
      <c r="M19" s="5" t="s">
        <v>25</v>
      </c>
      <c r="N19" s="5" t="s">
        <v>25</v>
      </c>
      <c r="O19" s="7">
        <v>0.15</v>
      </c>
      <c r="P19" s="5"/>
      <c r="Q19" s="46" t="s">
        <v>151</v>
      </c>
      <c r="R19" s="31">
        <v>6000000</v>
      </c>
      <c r="S19" s="5"/>
      <c r="T19" s="31">
        <v>6000000</v>
      </c>
      <c r="U19" s="49">
        <v>694800</v>
      </c>
      <c r="V19" s="5"/>
      <c r="W19" s="48">
        <f t="shared" si="63"/>
        <v>694800</v>
      </c>
      <c r="X19" s="48">
        <f t="shared" si="49"/>
        <v>694800</v>
      </c>
      <c r="Y19" s="48">
        <f t="shared" si="50"/>
        <v>1389600</v>
      </c>
      <c r="Z19" s="48">
        <f t="shared" si="51"/>
        <v>2084400</v>
      </c>
      <c r="AA19" s="5"/>
      <c r="AB19" s="5"/>
      <c r="AC19" s="5">
        <v>2600</v>
      </c>
      <c r="AD19" s="9">
        <v>3700</v>
      </c>
      <c r="AE19" s="8">
        <f t="shared" si="52"/>
        <v>0.42307692307692307</v>
      </c>
      <c r="AF19" s="8">
        <f t="shared" si="53"/>
        <v>-0.99988565488565484</v>
      </c>
      <c r="AG19" s="8">
        <f t="shared" si="54"/>
        <v>-3.3633660933660932</v>
      </c>
      <c r="AH19" s="9">
        <v>45</v>
      </c>
      <c r="AI19" s="9">
        <v>13</v>
      </c>
      <c r="AJ19" s="9">
        <v>59</v>
      </c>
      <c r="AK19" s="8">
        <f t="shared" si="55"/>
        <v>0.31111111111111112</v>
      </c>
      <c r="AL19" s="5"/>
      <c r="AM19" s="8">
        <f t="shared" si="56"/>
        <v>-1</v>
      </c>
      <c r="AN19" s="8">
        <f t="shared" si="57"/>
        <v>-1.0169491525423728</v>
      </c>
      <c r="AO19" s="8">
        <f t="shared" si="58"/>
        <v>-4.2687651331719128</v>
      </c>
      <c r="AP19" s="8" t="e">
        <f t="shared" si="59"/>
        <v>#DIV/0!</v>
      </c>
      <c r="AQ19" s="5"/>
      <c r="AR19" s="5"/>
      <c r="AS19" s="10" t="e">
        <f t="shared" si="60"/>
        <v>#DIV/0!</v>
      </c>
      <c r="AT19" s="5">
        <v>57.28</v>
      </c>
      <c r="AU19" s="5">
        <v>1</v>
      </c>
      <c r="AV19" s="61">
        <f t="shared" si="61"/>
        <v>-0.98254189944134074</v>
      </c>
      <c r="AW19" s="48"/>
    </row>
    <row r="20" spans="1:49" s="18" customFormat="1" ht="30" customHeight="1" x14ac:dyDescent="0.3">
      <c r="A20" s="45">
        <v>2022</v>
      </c>
      <c r="B20" s="40" t="s">
        <v>85</v>
      </c>
      <c r="C20" s="6">
        <v>190002519</v>
      </c>
      <c r="D20" s="6">
        <v>190002113</v>
      </c>
      <c r="E20" s="71" t="s">
        <v>74</v>
      </c>
      <c r="F20" s="5" t="s">
        <v>13</v>
      </c>
      <c r="G20" s="5" t="s">
        <v>19</v>
      </c>
      <c r="H20" s="5"/>
      <c r="I20" s="5"/>
      <c r="J20" s="5" t="s">
        <v>25</v>
      </c>
      <c r="K20" s="5" t="s">
        <v>26</v>
      </c>
      <c r="L20" s="5" t="s">
        <v>26</v>
      </c>
      <c r="M20" s="5" t="s">
        <v>25</v>
      </c>
      <c r="N20" s="5" t="s">
        <v>25</v>
      </c>
      <c r="O20" s="7">
        <v>7.185628742514974E-2</v>
      </c>
      <c r="P20" s="5"/>
      <c r="Q20" s="46" t="s">
        <v>151</v>
      </c>
      <c r="R20" s="31">
        <v>2453180</v>
      </c>
      <c r="S20" s="5"/>
      <c r="T20" s="31">
        <v>2453180</v>
      </c>
      <c r="U20" s="49">
        <v>284078.24</v>
      </c>
      <c r="V20" s="5"/>
      <c r="W20" s="48">
        <f t="shared" ref="W20:W21" si="64">U20+V20</f>
        <v>284078.24</v>
      </c>
      <c r="X20" s="48">
        <f t="shared" ref="X20:X21" si="65">V20+W20</f>
        <v>284078.24</v>
      </c>
      <c r="Y20" s="48">
        <f t="shared" ref="Y20:Y21" si="66">W20+X20</f>
        <v>568156.48</v>
      </c>
      <c r="Z20" s="48">
        <f t="shared" ref="Z20:Z21" si="67">X20+Y20</f>
        <v>852234.72</v>
      </c>
      <c r="AA20" s="5"/>
      <c r="AB20" s="5"/>
      <c r="AC20" s="5">
        <v>2242</v>
      </c>
      <c r="AD20" s="5">
        <v>2242</v>
      </c>
      <c r="AE20" s="8">
        <f t="shared" ref="AE20" si="68">(AD20-AC20)/AC20</f>
        <v>0</v>
      </c>
      <c r="AF20" s="8">
        <f t="shared" ref="AF20" si="69">(AE20-AD20)/AD20</f>
        <v>-1</v>
      </c>
      <c r="AG20" s="8" t="e">
        <f t="shared" ref="AG20" si="70">(AF20-AE20)/AE20</f>
        <v>#DIV/0!</v>
      </c>
      <c r="AH20" s="5">
        <v>60</v>
      </c>
      <c r="AI20" s="9">
        <v>168</v>
      </c>
      <c r="AJ20" s="5">
        <v>60</v>
      </c>
      <c r="AK20" s="8">
        <f t="shared" ref="AK20" si="71">(AJ20-AH20)/AH20</f>
        <v>0</v>
      </c>
      <c r="AL20" s="5"/>
      <c r="AM20" s="8">
        <f t="shared" ref="AM20" si="72">(AL20-AI20)/AI20</f>
        <v>-1</v>
      </c>
      <c r="AN20" s="8">
        <f t="shared" ref="AN20" si="73">(AM20-AJ20)/AJ20</f>
        <v>-1.0166666666666666</v>
      </c>
      <c r="AO20" s="8" t="e">
        <f t="shared" ref="AO20" si="74">(AN20-AK20)/AK20</f>
        <v>#DIV/0!</v>
      </c>
      <c r="AP20" s="8" t="e">
        <f t="shared" ref="AP20" si="75">(AO20-AL20)/AL20</f>
        <v>#DIV/0!</v>
      </c>
      <c r="AQ20" s="5"/>
      <c r="AR20" s="5"/>
      <c r="AS20" s="10" t="e">
        <f t="shared" ref="AS20" si="76">(AR20-AQ20)/AQ20</f>
        <v>#DIV/0!</v>
      </c>
      <c r="AT20" s="5">
        <v>62.68</v>
      </c>
      <c r="AU20" s="5">
        <v>62.68</v>
      </c>
      <c r="AV20" s="61">
        <f t="shared" ref="AV20" si="77">(AU20-AT20)/AT20</f>
        <v>0</v>
      </c>
      <c r="AW20" s="48"/>
    </row>
    <row r="21" spans="1:49" s="18" customFormat="1" ht="30" customHeight="1" x14ac:dyDescent="0.3">
      <c r="A21" s="45">
        <v>2022</v>
      </c>
      <c r="B21" s="40" t="s">
        <v>149</v>
      </c>
      <c r="C21" s="51">
        <v>190004762</v>
      </c>
      <c r="D21" s="6">
        <v>190002121</v>
      </c>
      <c r="E21" s="71" t="s">
        <v>74</v>
      </c>
      <c r="F21" s="20" t="s">
        <v>11</v>
      </c>
      <c r="G21" s="20" t="s">
        <v>20</v>
      </c>
      <c r="H21" s="20"/>
      <c r="I21" s="20"/>
      <c r="J21" s="20" t="s">
        <v>25</v>
      </c>
      <c r="K21" s="20" t="s">
        <v>26</v>
      </c>
      <c r="L21" s="20" t="s">
        <v>26</v>
      </c>
      <c r="M21" s="20" t="s">
        <v>26</v>
      </c>
      <c r="N21" s="20" t="s">
        <v>26</v>
      </c>
      <c r="O21" s="7">
        <v>0</v>
      </c>
      <c r="P21" s="20"/>
      <c r="Q21" s="46" t="s">
        <v>151</v>
      </c>
      <c r="R21" s="31">
        <v>875820</v>
      </c>
      <c r="S21" s="20"/>
      <c r="T21" s="39">
        <v>875820</v>
      </c>
      <c r="U21" s="49">
        <v>101419.96</v>
      </c>
      <c r="V21" s="20"/>
      <c r="W21" s="48">
        <f t="shared" si="64"/>
        <v>101419.96</v>
      </c>
      <c r="X21" s="48">
        <f t="shared" si="65"/>
        <v>101419.96</v>
      </c>
      <c r="Y21" s="48">
        <f t="shared" si="66"/>
        <v>202839.92</v>
      </c>
      <c r="Z21" s="48">
        <f t="shared" si="67"/>
        <v>304259.88</v>
      </c>
      <c r="AA21" s="20"/>
      <c r="AB21" s="20"/>
      <c r="AC21" s="20"/>
      <c r="AD21" s="20"/>
      <c r="AE21" s="8"/>
      <c r="AF21" s="8"/>
      <c r="AG21" s="8"/>
      <c r="AH21" s="20">
        <v>80</v>
      </c>
      <c r="AI21" s="9"/>
      <c r="AJ21" s="20">
        <v>86</v>
      </c>
      <c r="AK21" s="8">
        <f>(AJ21-AH21)/AH21</f>
        <v>7.4999999999999997E-2</v>
      </c>
      <c r="AL21" s="20"/>
      <c r="AM21" s="8"/>
      <c r="AN21" s="8"/>
      <c r="AO21" s="8"/>
      <c r="AP21" s="8"/>
      <c r="AQ21" s="20"/>
      <c r="AR21" s="20"/>
      <c r="AS21" s="10"/>
      <c r="AT21" s="52">
        <v>54</v>
      </c>
      <c r="AU21" s="52">
        <v>54.86</v>
      </c>
      <c r="AV21" s="61">
        <f>(AU21-AT21)/AT21</f>
        <v>1.5925925925925916E-2</v>
      </c>
      <c r="AW21" s="48"/>
    </row>
    <row r="22" spans="1:49" s="18" customFormat="1" ht="30" customHeight="1" x14ac:dyDescent="0.3">
      <c r="A22" s="45">
        <v>2023</v>
      </c>
      <c r="B22" s="40" t="s">
        <v>75</v>
      </c>
      <c r="C22" s="6">
        <v>190001578</v>
      </c>
      <c r="D22" s="6">
        <v>190004028</v>
      </c>
      <c r="E22" s="71" t="s">
        <v>74</v>
      </c>
      <c r="F22" s="5" t="s">
        <v>12</v>
      </c>
      <c r="G22" s="5" t="s">
        <v>19</v>
      </c>
      <c r="H22" s="5"/>
      <c r="I22" s="5"/>
      <c r="J22" s="5" t="s">
        <v>25</v>
      </c>
      <c r="K22" s="5" t="s">
        <v>25</v>
      </c>
      <c r="L22" s="5" t="s">
        <v>26</v>
      </c>
      <c r="M22" s="5" t="s">
        <v>25</v>
      </c>
      <c r="N22" s="5" t="s">
        <v>26</v>
      </c>
      <c r="O22" s="7">
        <v>0</v>
      </c>
      <c r="P22" s="5"/>
      <c r="Q22" s="46" t="s">
        <v>151</v>
      </c>
      <c r="R22" s="31">
        <v>1300000</v>
      </c>
      <c r="S22" s="5"/>
      <c r="T22" s="31">
        <v>1300000</v>
      </c>
      <c r="U22" s="49">
        <v>150540</v>
      </c>
      <c r="V22" s="5"/>
      <c r="W22" s="48">
        <f t="shared" ref="W22" si="78">U22+V22</f>
        <v>150540</v>
      </c>
      <c r="X22" s="48">
        <f t="shared" ref="X22:Z22" si="79">V22+W22</f>
        <v>150540</v>
      </c>
      <c r="Y22" s="48">
        <f t="shared" si="79"/>
        <v>301080</v>
      </c>
      <c r="Z22" s="48">
        <f t="shared" si="79"/>
        <v>451620</v>
      </c>
      <c r="AA22" s="5"/>
      <c r="AB22" s="5"/>
      <c r="AC22" s="5">
        <v>3600</v>
      </c>
      <c r="AD22" s="5">
        <v>3600</v>
      </c>
      <c r="AE22" s="8">
        <f t="shared" ref="AE22" si="80">(AD22-AC22)/AC22</f>
        <v>0</v>
      </c>
      <c r="AF22" s="8">
        <f t="shared" ref="AF22" si="81">(AE22-AD22)/AD22</f>
        <v>-1</v>
      </c>
      <c r="AG22" s="8" t="e">
        <f t="shared" ref="AG22" si="82">(AF22-AE22)/AE22</f>
        <v>#DIV/0!</v>
      </c>
      <c r="AH22" s="5">
        <v>60</v>
      </c>
      <c r="AI22" s="9">
        <v>60</v>
      </c>
      <c r="AJ22" s="5">
        <v>60</v>
      </c>
      <c r="AK22" s="8">
        <f t="shared" ref="AK22:AK55" si="83">(AJ22-AH22)/AH22</f>
        <v>0</v>
      </c>
      <c r="AL22" s="5"/>
      <c r="AM22" s="8">
        <f t="shared" ref="AM22" si="84">(AL22-AI22)/AI22</f>
        <v>-1</v>
      </c>
      <c r="AN22" s="8">
        <f t="shared" ref="AN22" si="85">(AM22-AJ22)/AJ22</f>
        <v>-1.0166666666666666</v>
      </c>
      <c r="AO22" s="8" t="e">
        <f t="shared" ref="AO22" si="86">(AN22-AK22)/AK22</f>
        <v>#DIV/0!</v>
      </c>
      <c r="AP22" s="8" t="e">
        <f t="shared" ref="AP22" si="87">(AO22-AL22)/AL22</f>
        <v>#DIV/0!</v>
      </c>
      <c r="AQ22" s="5"/>
      <c r="AR22" s="5"/>
      <c r="AS22" s="10" t="e">
        <f t="shared" ref="AS22:AS38" si="88">(AR22-AQ22)/AQ22</f>
        <v>#DIV/0!</v>
      </c>
      <c r="AT22" s="5">
        <v>54.96</v>
      </c>
      <c r="AU22" s="5">
        <v>59</v>
      </c>
      <c r="AV22" s="61">
        <f t="shared" ref="AV22:AV55" si="89">(AU22-AT22)/AT22</f>
        <v>7.3508005822416289E-2</v>
      </c>
      <c r="AW22" s="48"/>
    </row>
    <row r="23" spans="1:49" s="18" customFormat="1" ht="30" customHeight="1" x14ac:dyDescent="0.3">
      <c r="A23" s="45">
        <v>2023</v>
      </c>
      <c r="B23" s="40" t="s">
        <v>160</v>
      </c>
      <c r="C23" s="6">
        <v>190011643</v>
      </c>
      <c r="D23" s="6">
        <v>190008169</v>
      </c>
      <c r="E23" s="71" t="s">
        <v>74</v>
      </c>
      <c r="F23" s="5" t="s">
        <v>11</v>
      </c>
      <c r="G23" s="5" t="s">
        <v>19</v>
      </c>
      <c r="H23" s="5"/>
      <c r="I23" s="5"/>
      <c r="J23" s="5" t="s">
        <v>25</v>
      </c>
      <c r="K23" s="5" t="s">
        <v>25</v>
      </c>
      <c r="L23" s="5" t="s">
        <v>25</v>
      </c>
      <c r="M23" s="5" t="s">
        <v>25</v>
      </c>
      <c r="N23" s="5" t="s">
        <v>25</v>
      </c>
      <c r="O23" s="7">
        <v>1.7076826029216476E-2</v>
      </c>
      <c r="P23" s="5"/>
      <c r="Q23" s="46" t="s">
        <v>151</v>
      </c>
      <c r="R23" s="31">
        <v>4625000</v>
      </c>
      <c r="S23" s="5"/>
      <c r="T23" s="47">
        <v>4625000</v>
      </c>
      <c r="U23" s="32">
        <v>535575</v>
      </c>
      <c r="V23" s="5"/>
      <c r="W23" s="48">
        <f t="shared" ref="W23" si="90">U23+V23</f>
        <v>535575</v>
      </c>
      <c r="X23" s="48">
        <f t="shared" ref="X23" si="91">V23+W23</f>
        <v>535575</v>
      </c>
      <c r="Y23" s="48">
        <f t="shared" ref="Y23" si="92">W23+X23</f>
        <v>1071150</v>
      </c>
      <c r="Z23" s="48">
        <f t="shared" ref="Z23" si="93">X23+Y23</f>
        <v>1606725</v>
      </c>
      <c r="AA23" s="5"/>
      <c r="AB23" s="5"/>
      <c r="AC23" s="5">
        <v>10000</v>
      </c>
      <c r="AD23" s="5">
        <v>10000</v>
      </c>
      <c r="AE23" s="8">
        <f t="shared" ref="AE23" si="94">(AD23-AC23)/AC23</f>
        <v>0</v>
      </c>
      <c r="AF23" s="8">
        <f t="shared" ref="AF23" si="95">(AE23-AD23)/AD23</f>
        <v>-1</v>
      </c>
      <c r="AG23" s="8" t="e">
        <f t="shared" ref="AG23" si="96">(AF23-AE23)/AE23</f>
        <v>#DIV/0!</v>
      </c>
      <c r="AH23" s="5">
        <v>162</v>
      </c>
      <c r="AI23" s="9">
        <v>258</v>
      </c>
      <c r="AJ23" s="5">
        <v>162</v>
      </c>
      <c r="AK23" s="8">
        <f t="shared" si="83"/>
        <v>0</v>
      </c>
      <c r="AL23" s="5"/>
      <c r="AM23" s="8">
        <f t="shared" ref="AM23" si="97">(AL23-AI23)/AI23</f>
        <v>-1</v>
      </c>
      <c r="AN23" s="8">
        <f t="shared" ref="AN23:AN25" si="98">(AM23-AJ23)/AJ23</f>
        <v>-1.0061728395061729</v>
      </c>
      <c r="AO23" s="8" t="e">
        <f t="shared" ref="AO23:AO25" si="99">(AN23-AK23)/AK23</f>
        <v>#DIV/0!</v>
      </c>
      <c r="AP23" s="8" t="e">
        <f t="shared" ref="AP23:AP25" si="100">(AO23-AL23)/AL23</f>
        <v>#DIV/0!</v>
      </c>
      <c r="AQ23" s="5"/>
      <c r="AR23" s="5"/>
      <c r="AS23" s="10" t="e">
        <f t="shared" si="88"/>
        <v>#DIV/0!</v>
      </c>
      <c r="AT23" s="5">
        <v>63.72</v>
      </c>
      <c r="AU23" s="5">
        <v>63.72</v>
      </c>
      <c r="AV23" s="61">
        <f t="shared" si="89"/>
        <v>0</v>
      </c>
      <c r="AW23" s="48"/>
    </row>
    <row r="24" spans="1:49" s="18" customFormat="1" ht="30" customHeight="1" x14ac:dyDescent="0.3">
      <c r="A24" s="45">
        <v>2023</v>
      </c>
      <c r="B24" s="40" t="s">
        <v>130</v>
      </c>
      <c r="C24" s="6">
        <v>190012666</v>
      </c>
      <c r="D24" s="6">
        <v>190003731</v>
      </c>
      <c r="E24" s="71" t="s">
        <v>74</v>
      </c>
      <c r="F24" s="5" t="s">
        <v>12</v>
      </c>
      <c r="G24" s="5" t="s">
        <v>19</v>
      </c>
      <c r="H24" s="5"/>
      <c r="I24" s="5"/>
      <c r="J24" s="5" t="s">
        <v>25</v>
      </c>
      <c r="K24" s="5" t="s">
        <v>26</v>
      </c>
      <c r="L24" s="5" t="s">
        <v>26</v>
      </c>
      <c r="M24" s="5" t="s">
        <v>25</v>
      </c>
      <c r="N24" s="5" t="s">
        <v>26</v>
      </c>
      <c r="O24" s="7">
        <v>0</v>
      </c>
      <c r="P24" s="5"/>
      <c r="Q24" s="46" t="s">
        <v>151</v>
      </c>
      <c r="R24" s="31">
        <v>1660000</v>
      </c>
      <c r="S24" s="5"/>
      <c r="T24" s="31">
        <f t="shared" ref="T24:T25" si="101">R24+S24</f>
        <v>1660000</v>
      </c>
      <c r="U24" s="49">
        <v>192228</v>
      </c>
      <c r="V24" s="5"/>
      <c r="W24" s="48">
        <f t="shared" ref="W24" si="102">U24+V24</f>
        <v>192228</v>
      </c>
      <c r="X24" s="48">
        <f t="shared" ref="X24:Z25" si="103">V24+W24</f>
        <v>192228</v>
      </c>
      <c r="Y24" s="48">
        <f t="shared" si="103"/>
        <v>384456</v>
      </c>
      <c r="Z24" s="48">
        <f t="shared" si="103"/>
        <v>576684</v>
      </c>
      <c r="AA24" s="5"/>
      <c r="AB24" s="5"/>
      <c r="AC24" s="5">
        <v>4595</v>
      </c>
      <c r="AD24" s="5">
        <v>4595</v>
      </c>
      <c r="AE24" s="8">
        <f t="shared" ref="AE24" si="104">(AD24-AC24)/AC24</f>
        <v>0</v>
      </c>
      <c r="AF24" s="8">
        <f t="shared" ref="AF24" si="105">(AE24-AD24)/AD24</f>
        <v>-1</v>
      </c>
      <c r="AG24" s="8" t="e">
        <f t="shared" ref="AG24" si="106">(AF24-AE24)/AE24</f>
        <v>#DIV/0!</v>
      </c>
      <c r="AH24" s="5">
        <v>70</v>
      </c>
      <c r="AI24" s="9">
        <v>70</v>
      </c>
      <c r="AJ24" s="5">
        <v>70</v>
      </c>
      <c r="AK24" s="8">
        <f t="shared" si="83"/>
        <v>0</v>
      </c>
      <c r="AL24" s="5"/>
      <c r="AM24" s="8">
        <f t="shared" ref="AM24" si="107">(AL24-AI24)/AI24</f>
        <v>-1</v>
      </c>
      <c r="AN24" s="8">
        <f t="shared" si="98"/>
        <v>-1.0142857142857142</v>
      </c>
      <c r="AO24" s="8" t="e">
        <f t="shared" si="99"/>
        <v>#DIV/0!</v>
      </c>
      <c r="AP24" s="8" t="e">
        <f t="shared" si="100"/>
        <v>#DIV/0!</v>
      </c>
      <c r="AQ24" s="5"/>
      <c r="AR24" s="5"/>
      <c r="AS24" s="10" t="e">
        <f t="shared" si="88"/>
        <v>#DIV/0!</v>
      </c>
      <c r="AT24" s="5">
        <v>56.2</v>
      </c>
      <c r="AU24" s="5">
        <v>56.2</v>
      </c>
      <c r="AV24" s="61">
        <f t="shared" si="89"/>
        <v>0</v>
      </c>
      <c r="AW24" s="48"/>
    </row>
    <row r="25" spans="1:49" s="18" customFormat="1" ht="32.25" customHeight="1" x14ac:dyDescent="0.3">
      <c r="A25" s="45">
        <v>2023</v>
      </c>
      <c r="B25" s="40" t="s">
        <v>126</v>
      </c>
      <c r="C25" s="6">
        <v>190005546</v>
      </c>
      <c r="D25" s="6">
        <v>190004036</v>
      </c>
      <c r="E25" s="71" t="s">
        <v>74</v>
      </c>
      <c r="F25" s="5" t="s">
        <v>14</v>
      </c>
      <c r="G25" s="5" t="s">
        <v>19</v>
      </c>
      <c r="H25" s="5"/>
      <c r="I25" s="5"/>
      <c r="J25" s="5" t="s">
        <v>25</v>
      </c>
      <c r="K25" s="5" t="s">
        <v>26</v>
      </c>
      <c r="L25" s="5" t="s">
        <v>26</v>
      </c>
      <c r="M25" s="5" t="s">
        <v>26</v>
      </c>
      <c r="N25" s="5" t="s">
        <v>26</v>
      </c>
      <c r="O25" s="7">
        <v>0.03</v>
      </c>
      <c r="P25" s="5"/>
      <c r="Q25" s="5" t="s">
        <v>89</v>
      </c>
      <c r="R25" s="31">
        <v>1322647.8700000001</v>
      </c>
      <c r="S25" s="5"/>
      <c r="T25" s="31">
        <f t="shared" si="101"/>
        <v>1322647.8700000001</v>
      </c>
      <c r="U25" s="49">
        <v>150540</v>
      </c>
      <c r="V25" s="5"/>
      <c r="W25" s="48">
        <f t="shared" ref="W25" si="108">U25+V25</f>
        <v>150540</v>
      </c>
      <c r="X25" s="48">
        <f t="shared" si="103"/>
        <v>150540</v>
      </c>
      <c r="Y25" s="48">
        <f t="shared" si="103"/>
        <v>301080</v>
      </c>
      <c r="Z25" s="48">
        <f t="shared" si="103"/>
        <v>451620</v>
      </c>
      <c r="AA25" s="5"/>
      <c r="AB25" s="5"/>
      <c r="AC25" s="5">
        <v>2203.35</v>
      </c>
      <c r="AD25" s="5">
        <v>2203.35</v>
      </c>
      <c r="AE25" s="8">
        <f t="shared" ref="AE25" si="109">(AD25-AC25)/AC25</f>
        <v>0</v>
      </c>
      <c r="AF25" s="8">
        <f t="shared" ref="AF25" si="110">(AE25-AD25)/AD25</f>
        <v>-1</v>
      </c>
      <c r="AG25" s="8" t="e">
        <f t="shared" ref="AG25" si="111">(AF25-AE25)/AE25</f>
        <v>#DIV/0!</v>
      </c>
      <c r="AH25" s="5">
        <v>93</v>
      </c>
      <c r="AI25" s="9">
        <v>90</v>
      </c>
      <c r="AJ25" s="5">
        <v>93</v>
      </c>
      <c r="AK25" s="8">
        <f t="shared" si="83"/>
        <v>0</v>
      </c>
      <c r="AL25" s="5"/>
      <c r="AM25" s="8">
        <f t="shared" ref="AM25" si="112">(AL25-AI25)/AI25</f>
        <v>-1</v>
      </c>
      <c r="AN25" s="8">
        <f t="shared" si="98"/>
        <v>-1.010752688172043</v>
      </c>
      <c r="AO25" s="8" t="e">
        <f t="shared" si="99"/>
        <v>#DIV/0!</v>
      </c>
      <c r="AP25" s="8" t="e">
        <f t="shared" si="100"/>
        <v>#DIV/0!</v>
      </c>
      <c r="AQ25" s="5"/>
      <c r="AR25" s="5"/>
      <c r="AS25" s="10" t="e">
        <f t="shared" si="88"/>
        <v>#DIV/0!</v>
      </c>
      <c r="AT25" s="5">
        <v>56.74</v>
      </c>
      <c r="AU25" s="5">
        <v>59.42</v>
      </c>
      <c r="AV25" s="61">
        <f t="shared" si="89"/>
        <v>4.7232992597814584E-2</v>
      </c>
      <c r="AW25" s="48"/>
    </row>
    <row r="26" spans="1:49" s="18" customFormat="1" ht="30" customHeight="1" x14ac:dyDescent="0.3">
      <c r="A26" s="45">
        <v>2023</v>
      </c>
      <c r="B26" s="40" t="s">
        <v>125</v>
      </c>
      <c r="C26" s="6">
        <v>190000059</v>
      </c>
      <c r="D26" s="6">
        <v>190001834</v>
      </c>
      <c r="E26" s="71" t="s">
        <v>74</v>
      </c>
      <c r="F26" s="5" t="s">
        <v>13</v>
      </c>
      <c r="G26" s="5" t="s">
        <v>19</v>
      </c>
      <c r="H26" s="5"/>
      <c r="I26" s="5"/>
      <c r="J26" s="5" t="s">
        <v>25</v>
      </c>
      <c r="K26" s="5" t="s">
        <v>26</v>
      </c>
      <c r="L26" s="5" t="s">
        <v>26</v>
      </c>
      <c r="M26" s="5" t="s">
        <v>26</v>
      </c>
      <c r="N26" s="5" t="s">
        <v>26</v>
      </c>
      <c r="O26" s="7">
        <v>0</v>
      </c>
      <c r="P26" s="5"/>
      <c r="Q26" s="46" t="s">
        <v>151</v>
      </c>
      <c r="R26" s="31">
        <v>5000000</v>
      </c>
      <c r="S26" s="5"/>
      <c r="T26" s="31">
        <v>5000000</v>
      </c>
      <c r="U26" s="49">
        <v>579000</v>
      </c>
      <c r="V26" s="5"/>
      <c r="W26" s="48">
        <f t="shared" ref="W26" si="113">U26+V26</f>
        <v>579000</v>
      </c>
      <c r="X26" s="48">
        <f t="shared" ref="X26" si="114">V26+W26</f>
        <v>579000</v>
      </c>
      <c r="Y26" s="48">
        <f t="shared" ref="Y26" si="115">W26+X26</f>
        <v>1158000</v>
      </c>
      <c r="Z26" s="48">
        <f t="shared" ref="Z26" si="116">X26+Y26</f>
        <v>1737000</v>
      </c>
      <c r="AA26" s="5"/>
      <c r="AB26" s="5"/>
      <c r="AC26" s="5">
        <v>0</v>
      </c>
      <c r="AD26" s="5">
        <v>0</v>
      </c>
      <c r="AE26" s="8" t="e">
        <f>(AD26-AC26)/AC26</f>
        <v>#DIV/0!</v>
      </c>
      <c r="AF26" s="8" t="e">
        <f t="shared" ref="AF26:AF28" si="117">(AE26-AD26)/AD26</f>
        <v>#DIV/0!</v>
      </c>
      <c r="AG26" s="8" t="e">
        <f t="shared" ref="AG26:AG28" si="118">(AF26-AE26)/AE26</f>
        <v>#DIV/0!</v>
      </c>
      <c r="AH26" s="5">
        <v>90</v>
      </c>
      <c r="AI26" s="9">
        <v>75</v>
      </c>
      <c r="AJ26" s="5">
        <v>90</v>
      </c>
      <c r="AK26" s="8">
        <f t="shared" si="83"/>
        <v>0</v>
      </c>
      <c r="AL26" s="5"/>
      <c r="AM26" s="8">
        <f t="shared" ref="AM26:AM30" si="119">(AL26-AI26)/AI26</f>
        <v>-1</v>
      </c>
      <c r="AN26" s="8">
        <f t="shared" ref="AN26:AN30" si="120">(AM26-AJ26)/AJ26</f>
        <v>-1.0111111111111111</v>
      </c>
      <c r="AO26" s="8" t="e">
        <f t="shared" ref="AO26:AO30" si="121">(AN26-AK26)/AK26</f>
        <v>#DIV/0!</v>
      </c>
      <c r="AP26" s="8" t="e">
        <f t="shared" ref="AP26:AP30" si="122">(AO26-AL26)/AL26</f>
        <v>#DIV/0!</v>
      </c>
      <c r="AQ26" s="5"/>
      <c r="AR26" s="5"/>
      <c r="AS26" s="10" t="e">
        <f t="shared" si="88"/>
        <v>#DIV/0!</v>
      </c>
      <c r="AT26" s="5">
        <v>54.1</v>
      </c>
      <c r="AU26" s="5">
        <v>54.1</v>
      </c>
      <c r="AV26" s="61">
        <f t="shared" si="89"/>
        <v>0</v>
      </c>
      <c r="AW26" s="48"/>
    </row>
    <row r="27" spans="1:49" s="18" customFormat="1" ht="30" customHeight="1" x14ac:dyDescent="0.3">
      <c r="A27" s="45">
        <v>2024</v>
      </c>
      <c r="B27" s="40" t="s">
        <v>128</v>
      </c>
      <c r="C27" s="6">
        <v>190001503</v>
      </c>
      <c r="D27" s="6">
        <v>190003699</v>
      </c>
      <c r="E27" s="71" t="s">
        <v>74</v>
      </c>
      <c r="F27" s="5" t="s">
        <v>12</v>
      </c>
      <c r="G27" s="5" t="s">
        <v>19</v>
      </c>
      <c r="H27" s="5"/>
      <c r="I27" s="5"/>
      <c r="J27" s="5" t="s">
        <v>26</v>
      </c>
      <c r="K27" s="5" t="s">
        <v>26</v>
      </c>
      <c r="L27" s="5" t="s">
        <v>25</v>
      </c>
      <c r="M27" s="5" t="s">
        <v>26</v>
      </c>
      <c r="N27" s="5" t="s">
        <v>26</v>
      </c>
      <c r="O27" s="7">
        <v>0</v>
      </c>
      <c r="P27" s="5"/>
      <c r="Q27" s="46" t="s">
        <v>151</v>
      </c>
      <c r="R27" s="31">
        <v>550000</v>
      </c>
      <c r="S27" s="5"/>
      <c r="T27" s="31">
        <f t="shared" ref="T27:T28" si="123">R27+S27</f>
        <v>550000</v>
      </c>
      <c r="U27" s="49">
        <v>63690</v>
      </c>
      <c r="V27" s="5"/>
      <c r="W27" s="48">
        <f>U27+V27</f>
        <v>63690</v>
      </c>
      <c r="X27" s="48">
        <f>V27+W27</f>
        <v>63690</v>
      </c>
      <c r="Y27" s="48">
        <f>W27+X27</f>
        <v>127380</v>
      </c>
      <c r="Z27" s="48">
        <f>X27+Y27</f>
        <v>191070</v>
      </c>
      <c r="AA27" s="5"/>
      <c r="AB27" s="5"/>
      <c r="AC27" s="5">
        <v>3440</v>
      </c>
      <c r="AD27" s="5">
        <v>3499</v>
      </c>
      <c r="AE27" s="8">
        <f>(AD27-AC27)/AC27</f>
        <v>1.7151162790697675E-2</v>
      </c>
      <c r="AF27" s="8">
        <f t="shared" si="117"/>
        <v>-0.99999509826727895</v>
      </c>
      <c r="AG27" s="8">
        <f t="shared" si="118"/>
        <v>-59.304798949821013</v>
      </c>
      <c r="AH27" s="5">
        <v>54</v>
      </c>
      <c r="AI27" s="9">
        <v>51</v>
      </c>
      <c r="AJ27" s="5">
        <v>54</v>
      </c>
      <c r="AK27" s="8">
        <f t="shared" ref="AK27:AK30" si="124">(AJ27-AH27)/AH27</f>
        <v>0</v>
      </c>
      <c r="AL27" s="5"/>
      <c r="AM27" s="8">
        <f t="shared" si="119"/>
        <v>-1</v>
      </c>
      <c r="AN27" s="8">
        <f t="shared" si="120"/>
        <v>-1.0185185185185186</v>
      </c>
      <c r="AO27" s="8" t="e">
        <f t="shared" si="121"/>
        <v>#DIV/0!</v>
      </c>
      <c r="AP27" s="8" t="e">
        <f t="shared" si="122"/>
        <v>#DIV/0!</v>
      </c>
      <c r="AQ27" s="5"/>
      <c r="AR27" s="5"/>
      <c r="AS27" s="10" t="e">
        <f t="shared" ref="AS27:AS29" si="125">(AR27-AQ27)/AQ27</f>
        <v>#DIV/0!</v>
      </c>
      <c r="AT27" s="5">
        <v>58.75</v>
      </c>
      <c r="AU27" s="5">
        <v>59.2</v>
      </c>
      <c r="AV27" s="61">
        <f t="shared" ref="AV27:AV30" si="126">(AU27-AT27)/AT27</f>
        <v>7.6595744680851546E-3</v>
      </c>
      <c r="AW27" s="48"/>
    </row>
    <row r="28" spans="1:49" s="18" customFormat="1" ht="30" customHeight="1" x14ac:dyDescent="0.3">
      <c r="A28" s="45">
        <v>2024</v>
      </c>
      <c r="B28" s="40" t="s">
        <v>129</v>
      </c>
      <c r="C28" s="6">
        <v>190002485</v>
      </c>
      <c r="D28" s="6">
        <v>190003723</v>
      </c>
      <c r="E28" s="71" t="s">
        <v>74</v>
      </c>
      <c r="F28" s="5" t="s">
        <v>13</v>
      </c>
      <c r="G28" s="5" t="s">
        <v>19</v>
      </c>
      <c r="H28" s="5"/>
      <c r="I28" s="5"/>
      <c r="J28" s="5" t="s">
        <v>25</v>
      </c>
      <c r="K28" s="5" t="s">
        <v>26</v>
      </c>
      <c r="L28" s="5" t="s">
        <v>26</v>
      </c>
      <c r="M28" s="5" t="s">
        <v>26</v>
      </c>
      <c r="N28" s="5" t="s">
        <v>26</v>
      </c>
      <c r="O28" s="7">
        <v>0</v>
      </c>
      <c r="P28" s="5"/>
      <c r="Q28" s="46" t="s">
        <v>151</v>
      </c>
      <c r="R28" s="31">
        <v>1733659</v>
      </c>
      <c r="S28" s="5"/>
      <c r="T28" s="31">
        <f t="shared" si="123"/>
        <v>1733659</v>
      </c>
      <c r="U28" s="49">
        <v>196860</v>
      </c>
      <c r="V28" s="5"/>
      <c r="W28" s="48">
        <f t="shared" ref="W28:W30" si="127">U28+V28</f>
        <v>196860</v>
      </c>
      <c r="X28" s="48">
        <f t="shared" ref="X28:X30" si="128">V28+W28</f>
        <v>196860</v>
      </c>
      <c r="Y28" s="48">
        <f t="shared" ref="Y28:Y30" si="129">W28+X28</f>
        <v>393720</v>
      </c>
      <c r="Z28" s="48">
        <f t="shared" ref="Z28:Z30" si="130">X28+Y28</f>
        <v>590580</v>
      </c>
      <c r="AA28" s="5"/>
      <c r="AB28" s="5"/>
      <c r="AC28" s="5">
        <v>9190</v>
      </c>
      <c r="AD28" s="5">
        <v>9400</v>
      </c>
      <c r="AE28" s="8">
        <f t="shared" ref="AE28:AE30" si="131">(AD28-AC28)/AC28</f>
        <v>2.2850924918389554E-2</v>
      </c>
      <c r="AF28" s="8">
        <f t="shared" si="117"/>
        <v>-0.99999756905054049</v>
      </c>
      <c r="AG28" s="8">
        <f t="shared" si="118"/>
        <v>-44.761798378926031</v>
      </c>
      <c r="AH28" s="5">
        <v>144</v>
      </c>
      <c r="AI28" s="9">
        <v>106</v>
      </c>
      <c r="AJ28" s="5">
        <v>144</v>
      </c>
      <c r="AK28" s="8">
        <f t="shared" si="124"/>
        <v>0</v>
      </c>
      <c r="AL28" s="5"/>
      <c r="AM28" s="8">
        <f t="shared" si="119"/>
        <v>-1</v>
      </c>
      <c r="AN28" s="8">
        <f t="shared" si="120"/>
        <v>-1.0069444444444444</v>
      </c>
      <c r="AO28" s="8" t="e">
        <f t="shared" si="121"/>
        <v>#DIV/0!</v>
      </c>
      <c r="AP28" s="8" t="e">
        <f t="shared" si="122"/>
        <v>#DIV/0!</v>
      </c>
      <c r="AQ28" s="5"/>
      <c r="AR28" s="5"/>
      <c r="AS28" s="10" t="e">
        <f t="shared" si="125"/>
        <v>#DIV/0!</v>
      </c>
      <c r="AT28" s="5">
        <v>66.849999999999994</v>
      </c>
      <c r="AU28" s="5">
        <v>0</v>
      </c>
      <c r="AV28" s="61">
        <f t="shared" si="126"/>
        <v>-1</v>
      </c>
      <c r="AW28" s="48"/>
    </row>
    <row r="29" spans="1:49" s="18" customFormat="1" ht="30" customHeight="1" x14ac:dyDescent="0.3">
      <c r="A29" s="45">
        <v>2024</v>
      </c>
      <c r="B29" s="40" t="s">
        <v>127</v>
      </c>
      <c r="C29" s="6">
        <v>190005512</v>
      </c>
      <c r="D29" s="6">
        <v>190003905</v>
      </c>
      <c r="E29" s="71" t="s">
        <v>74</v>
      </c>
      <c r="F29" s="5" t="s">
        <v>11</v>
      </c>
      <c r="G29" s="5" t="s">
        <v>19</v>
      </c>
      <c r="H29" s="5"/>
      <c r="I29" s="5"/>
      <c r="J29" s="5" t="s">
        <v>25</v>
      </c>
      <c r="K29" s="5" t="s">
        <v>26</v>
      </c>
      <c r="L29" s="5" t="s">
        <v>26</v>
      </c>
      <c r="M29" s="5" t="s">
        <v>25</v>
      </c>
      <c r="N29" s="5" t="s">
        <v>26</v>
      </c>
      <c r="O29" s="7">
        <v>0</v>
      </c>
      <c r="P29" s="5"/>
      <c r="Q29" s="46" t="s">
        <v>151</v>
      </c>
      <c r="R29" s="31">
        <v>12061000</v>
      </c>
      <c r="S29" s="5"/>
      <c r="T29" s="31">
        <v>12061000</v>
      </c>
      <c r="U29" s="49">
        <v>1389600</v>
      </c>
      <c r="V29" s="5"/>
      <c r="W29" s="48">
        <f t="shared" si="127"/>
        <v>1389600</v>
      </c>
      <c r="X29" s="48">
        <f t="shared" si="128"/>
        <v>1389600</v>
      </c>
      <c r="Y29" s="48">
        <f t="shared" si="129"/>
        <v>2779200</v>
      </c>
      <c r="Z29" s="48">
        <f t="shared" si="130"/>
        <v>4168800</v>
      </c>
      <c r="AA29" s="5"/>
      <c r="AB29" s="5"/>
      <c r="AC29" s="5">
        <v>4638</v>
      </c>
      <c r="AD29" s="5">
        <v>4776</v>
      </c>
      <c r="AE29" s="8">
        <f t="shared" si="131"/>
        <v>2.9754204398447608E-2</v>
      </c>
      <c r="AF29" s="8">
        <f t="shared" ref="AF29:AF30" si="132">(AE29-AD29)/AD29</f>
        <v>-0.99999377005770562</v>
      </c>
      <c r="AG29" s="8">
        <f t="shared" ref="AG29:AG30" si="133">(AF29-AE29)/AE29</f>
        <v>-34.608486271939412</v>
      </c>
      <c r="AH29" s="5">
        <v>80</v>
      </c>
      <c r="AI29" s="9">
        <v>80</v>
      </c>
      <c r="AJ29" s="5">
        <v>80</v>
      </c>
      <c r="AK29" s="8">
        <f t="shared" si="124"/>
        <v>0</v>
      </c>
      <c r="AL29" s="5"/>
      <c r="AM29" s="8">
        <f t="shared" si="119"/>
        <v>-1</v>
      </c>
      <c r="AN29" s="8">
        <f t="shared" si="120"/>
        <v>-1.0125</v>
      </c>
      <c r="AO29" s="8" t="e">
        <f t="shared" si="121"/>
        <v>#DIV/0!</v>
      </c>
      <c r="AP29" s="8" t="e">
        <f t="shared" si="122"/>
        <v>#DIV/0!</v>
      </c>
      <c r="AQ29" s="5"/>
      <c r="AR29" s="5"/>
      <c r="AS29" s="10" t="e">
        <f t="shared" si="125"/>
        <v>#DIV/0!</v>
      </c>
      <c r="AT29" s="5">
        <v>57.9</v>
      </c>
      <c r="AU29" s="5">
        <v>64.760000000000005</v>
      </c>
      <c r="AV29" s="61">
        <f t="shared" si="126"/>
        <v>0.11848013816925745</v>
      </c>
      <c r="AW29" s="48"/>
    </row>
    <row r="30" spans="1:49" s="18" customFormat="1" ht="30" customHeight="1" x14ac:dyDescent="0.3">
      <c r="A30" s="97">
        <v>2022</v>
      </c>
      <c r="B30" s="92" t="s">
        <v>133</v>
      </c>
      <c r="C30" s="6">
        <v>230780058</v>
      </c>
      <c r="D30" s="6">
        <v>230781585</v>
      </c>
      <c r="E30" s="95" t="s">
        <v>76</v>
      </c>
      <c r="F30" s="5" t="s">
        <v>13</v>
      </c>
      <c r="G30" s="93" t="s">
        <v>0</v>
      </c>
      <c r="H30" s="5"/>
      <c r="I30" s="5"/>
      <c r="J30" s="93" t="s">
        <v>25</v>
      </c>
      <c r="K30" s="93" t="s">
        <v>25</v>
      </c>
      <c r="L30" s="93" t="s">
        <v>26</v>
      </c>
      <c r="M30" s="93" t="s">
        <v>25</v>
      </c>
      <c r="N30" s="93" t="s">
        <v>25</v>
      </c>
      <c r="O30" s="7">
        <v>0</v>
      </c>
      <c r="P30" s="5"/>
      <c r="Q30" s="93" t="s">
        <v>162</v>
      </c>
      <c r="R30" s="98" t="s">
        <v>134</v>
      </c>
      <c r="S30" s="5"/>
      <c r="T30" s="98" t="s">
        <v>134</v>
      </c>
      <c r="U30" s="99">
        <v>2547600</v>
      </c>
      <c r="V30" s="5"/>
      <c r="W30" s="65">
        <f t="shared" si="127"/>
        <v>2547600</v>
      </c>
      <c r="X30" s="65">
        <f t="shared" si="128"/>
        <v>2547600</v>
      </c>
      <c r="Y30" s="65">
        <f t="shared" si="129"/>
        <v>5095200</v>
      </c>
      <c r="Z30" s="65">
        <f t="shared" si="130"/>
        <v>7642800</v>
      </c>
      <c r="AA30" s="5"/>
      <c r="AB30" s="5"/>
      <c r="AC30" s="65">
        <v>5553</v>
      </c>
      <c r="AD30" s="65">
        <v>6791</v>
      </c>
      <c r="AE30" s="8">
        <f t="shared" si="131"/>
        <v>0.22294255357464435</v>
      </c>
      <c r="AF30" s="8">
        <f t="shared" si="132"/>
        <v>-0.99996717088005094</v>
      </c>
      <c r="AG30" s="8">
        <f t="shared" si="133"/>
        <v>-5.4853131663141541</v>
      </c>
      <c r="AH30" s="65">
        <v>167</v>
      </c>
      <c r="AI30" s="9">
        <v>167</v>
      </c>
      <c r="AJ30" s="65">
        <v>148</v>
      </c>
      <c r="AK30" s="8">
        <f t="shared" si="124"/>
        <v>-0.11377245508982035</v>
      </c>
      <c r="AL30" s="65">
        <v>148</v>
      </c>
      <c r="AM30" s="8">
        <f t="shared" si="119"/>
        <v>-0.11377245508982035</v>
      </c>
      <c r="AN30" s="8">
        <f t="shared" si="120"/>
        <v>-1.0007687328046608</v>
      </c>
      <c r="AO30" s="8">
        <f t="shared" si="121"/>
        <v>7.7962304409672827</v>
      </c>
      <c r="AP30" s="8">
        <f t="shared" si="122"/>
        <v>-0.94732276729076159</v>
      </c>
      <c r="AQ30" s="5"/>
      <c r="AR30" s="5"/>
      <c r="AS30" s="10"/>
      <c r="AT30" s="65">
        <v>56.05</v>
      </c>
      <c r="AU30" s="65">
        <v>62.5</v>
      </c>
      <c r="AV30" s="61">
        <f t="shared" si="126"/>
        <v>0.11507582515611067</v>
      </c>
      <c r="AW30" s="92" t="s">
        <v>150</v>
      </c>
    </row>
    <row r="31" spans="1:49" s="18" customFormat="1" ht="26.25" customHeight="1" x14ac:dyDescent="0.3">
      <c r="A31" s="97"/>
      <c r="B31" s="92"/>
      <c r="C31" s="6">
        <v>230780058</v>
      </c>
      <c r="D31" s="6">
        <v>230004129</v>
      </c>
      <c r="E31" s="96"/>
      <c r="F31" s="5" t="s">
        <v>13</v>
      </c>
      <c r="G31" s="94"/>
      <c r="H31" s="5"/>
      <c r="I31" s="5"/>
      <c r="J31" s="94"/>
      <c r="K31" s="94"/>
      <c r="L31" s="94"/>
      <c r="M31" s="94"/>
      <c r="N31" s="94"/>
      <c r="O31" s="7">
        <v>0</v>
      </c>
      <c r="P31" s="5"/>
      <c r="Q31" s="94"/>
      <c r="R31" s="98"/>
      <c r="S31" s="5"/>
      <c r="T31" s="98"/>
      <c r="U31" s="100"/>
      <c r="V31" s="5"/>
      <c r="W31" s="65"/>
      <c r="X31" s="65"/>
      <c r="Y31" s="65"/>
      <c r="Z31" s="65"/>
      <c r="AA31" s="5"/>
      <c r="AB31" s="5"/>
      <c r="AC31" s="65"/>
      <c r="AD31" s="65"/>
      <c r="AE31" s="8"/>
      <c r="AF31" s="8"/>
      <c r="AG31" s="8"/>
      <c r="AH31" s="65"/>
      <c r="AI31" s="9">
        <v>88</v>
      </c>
      <c r="AJ31" s="5"/>
      <c r="AK31" s="8"/>
      <c r="AL31" s="5"/>
      <c r="AM31" s="8"/>
      <c r="AN31" s="8"/>
      <c r="AO31" s="8"/>
      <c r="AP31" s="8"/>
      <c r="AQ31" s="5"/>
      <c r="AR31" s="5"/>
      <c r="AS31" s="10"/>
      <c r="AT31" s="5"/>
      <c r="AU31" s="5"/>
      <c r="AV31" s="61"/>
      <c r="AW31" s="92"/>
    </row>
    <row r="32" spans="1:49" s="18" customFormat="1" ht="30" customHeight="1" x14ac:dyDescent="0.3">
      <c r="A32" s="45">
        <v>2023</v>
      </c>
      <c r="B32" s="40" t="s">
        <v>131</v>
      </c>
      <c r="C32" s="6">
        <v>230002669</v>
      </c>
      <c r="D32" s="6">
        <v>230000283</v>
      </c>
      <c r="E32" s="71" t="s">
        <v>76</v>
      </c>
      <c r="F32" s="5" t="s">
        <v>11</v>
      </c>
      <c r="G32" s="5" t="s">
        <v>19</v>
      </c>
      <c r="H32" s="5"/>
      <c r="I32" s="5"/>
      <c r="J32" s="5" t="s">
        <v>25</v>
      </c>
      <c r="K32" s="5" t="s">
        <v>26</v>
      </c>
      <c r="L32" s="5" t="s">
        <v>26</v>
      </c>
      <c r="M32" s="5" t="s">
        <v>25</v>
      </c>
      <c r="N32" s="5" t="s">
        <v>25</v>
      </c>
      <c r="O32" s="7">
        <v>0.19666666666666671</v>
      </c>
      <c r="P32" s="5"/>
      <c r="Q32" s="5" t="s">
        <v>132</v>
      </c>
      <c r="R32" s="31">
        <v>6982370</v>
      </c>
      <c r="S32" s="5"/>
      <c r="T32" s="31">
        <f>R32+S32</f>
        <v>6982370</v>
      </c>
      <c r="U32" s="49">
        <v>810600</v>
      </c>
      <c r="V32" s="5"/>
      <c r="W32" s="48">
        <f t="shared" ref="W32:W35" si="134">U32+V32</f>
        <v>810600</v>
      </c>
      <c r="X32" s="48">
        <f t="shared" ref="X32:X35" si="135">V32+W32</f>
        <v>810600</v>
      </c>
      <c r="Y32" s="48">
        <f t="shared" ref="Y32:Y35" si="136">W32+X32</f>
        <v>1621200</v>
      </c>
      <c r="Z32" s="48">
        <f t="shared" ref="Z32:Z35" si="137">X32+Y32</f>
        <v>2431800</v>
      </c>
      <c r="AA32" s="5"/>
      <c r="AB32" s="5" t="s">
        <v>4</v>
      </c>
      <c r="AC32" s="5">
        <v>3620</v>
      </c>
      <c r="AD32" s="5">
        <v>3960</v>
      </c>
      <c r="AE32" s="8">
        <f>(AD32-AC32)/AC32</f>
        <v>9.3922651933701654E-2</v>
      </c>
      <c r="AF32" s="8">
        <f t="shared" ref="AF32" si="138">(AE32-AD32)/AD32</f>
        <v>-0.99997628215860268</v>
      </c>
      <c r="AG32" s="8">
        <f t="shared" ref="AG32" si="139">(AF32-AE32)/AE32</f>
        <v>-11.646806298276889</v>
      </c>
      <c r="AH32" s="5">
        <v>75</v>
      </c>
      <c r="AI32" s="9">
        <v>75</v>
      </c>
      <c r="AJ32" s="5">
        <v>75</v>
      </c>
      <c r="AK32" s="8">
        <f>(AJ32-AH32)/AH32</f>
        <v>0</v>
      </c>
      <c r="AL32" s="5"/>
      <c r="AM32" s="8">
        <f>(AL32-AI32)/AI32</f>
        <v>-1</v>
      </c>
      <c r="AN32" s="8">
        <f t="shared" ref="AN32" si="140">(AM32-AJ32)/AJ32</f>
        <v>-1.0133333333333334</v>
      </c>
      <c r="AO32" s="8" t="e">
        <f t="shared" ref="AO32" si="141">(AN32-AK32)/AK32</f>
        <v>#DIV/0!</v>
      </c>
      <c r="AP32" s="8" t="e">
        <f t="shared" ref="AP32" si="142">(AO32-AL32)/AL32</f>
        <v>#DIV/0!</v>
      </c>
      <c r="AQ32" s="5"/>
      <c r="AR32" s="5"/>
      <c r="AS32" s="10" t="e">
        <f>(AR32-AQ32)/AQ32</f>
        <v>#DIV/0!</v>
      </c>
      <c r="AT32" s="5">
        <v>53.58</v>
      </c>
      <c r="AU32" s="5">
        <v>57.74</v>
      </c>
      <c r="AV32" s="61">
        <f>(AU32-AT32)/AT32</f>
        <v>7.764091078760739E-2</v>
      </c>
      <c r="AW32" s="48"/>
    </row>
    <row r="33" spans="1:49" s="18" customFormat="1" ht="30" customHeight="1" x14ac:dyDescent="0.3">
      <c r="A33" s="45">
        <v>2023</v>
      </c>
      <c r="B33" s="40" t="s">
        <v>135</v>
      </c>
      <c r="C33" s="6">
        <v>230000515</v>
      </c>
      <c r="D33" s="6">
        <v>230000531</v>
      </c>
      <c r="E33" s="71" t="s">
        <v>76</v>
      </c>
      <c r="F33" s="5" t="s">
        <v>12</v>
      </c>
      <c r="G33" s="5" t="s">
        <v>19</v>
      </c>
      <c r="H33" s="5"/>
      <c r="I33" s="5"/>
      <c r="J33" s="66" t="s">
        <v>25</v>
      </c>
      <c r="K33" s="66"/>
      <c r="L33" s="66"/>
      <c r="M33" s="66"/>
      <c r="N33" s="66"/>
      <c r="O33" s="7">
        <v>0.21153846153846159</v>
      </c>
      <c r="P33" s="5"/>
      <c r="Q33" s="5"/>
      <c r="R33" s="31">
        <v>5700000</v>
      </c>
      <c r="S33" s="5"/>
      <c r="T33" s="31">
        <v>5700000</v>
      </c>
      <c r="U33" s="49">
        <v>660060</v>
      </c>
      <c r="V33" s="5"/>
      <c r="W33" s="48">
        <f t="shared" si="134"/>
        <v>660060</v>
      </c>
      <c r="X33" s="48">
        <f t="shared" si="135"/>
        <v>660060</v>
      </c>
      <c r="Y33" s="48">
        <f t="shared" si="136"/>
        <v>1320120</v>
      </c>
      <c r="Z33" s="48">
        <f t="shared" si="137"/>
        <v>1980180</v>
      </c>
      <c r="AA33" s="5"/>
      <c r="AB33" s="5"/>
      <c r="AC33" s="5"/>
      <c r="AD33" s="5"/>
      <c r="AE33" s="8"/>
      <c r="AF33" s="8"/>
      <c r="AG33" s="8"/>
      <c r="AH33" s="5"/>
      <c r="AI33" s="9">
        <v>65</v>
      </c>
      <c r="AJ33" s="5"/>
      <c r="AK33" s="8"/>
      <c r="AL33" s="5"/>
      <c r="AM33" s="8"/>
      <c r="AN33" s="8"/>
      <c r="AO33" s="8"/>
      <c r="AP33" s="8"/>
      <c r="AQ33" s="5"/>
      <c r="AR33" s="5"/>
      <c r="AS33" s="10"/>
      <c r="AT33" s="5"/>
      <c r="AU33" s="5"/>
      <c r="AV33" s="61"/>
      <c r="AW33" s="48"/>
    </row>
    <row r="34" spans="1:49" s="19" customFormat="1" ht="43.5" customHeight="1" x14ac:dyDescent="0.25">
      <c r="A34" s="15">
        <v>2024</v>
      </c>
      <c r="B34" s="40" t="s">
        <v>163</v>
      </c>
      <c r="C34" s="11">
        <v>230780066</v>
      </c>
      <c r="D34" s="11">
        <v>230781767</v>
      </c>
      <c r="E34" s="71" t="s">
        <v>76</v>
      </c>
      <c r="F34" s="5" t="s">
        <v>13</v>
      </c>
      <c r="G34" s="5" t="s">
        <v>19</v>
      </c>
      <c r="H34" s="9"/>
      <c r="I34" s="9"/>
      <c r="J34" s="9"/>
      <c r="K34" s="9"/>
      <c r="L34" s="9"/>
      <c r="M34" s="9"/>
      <c r="N34" s="9"/>
      <c r="O34" s="7">
        <v>0.50450000000000006</v>
      </c>
      <c r="P34" s="9"/>
      <c r="Q34" s="9"/>
      <c r="R34" s="30">
        <v>11000000</v>
      </c>
      <c r="S34" s="9"/>
      <c r="T34" s="30">
        <v>11000000</v>
      </c>
      <c r="U34" s="30">
        <v>1273800</v>
      </c>
      <c r="V34" s="9"/>
      <c r="W34" s="9">
        <f t="shared" si="134"/>
        <v>1273800</v>
      </c>
      <c r="X34" s="9">
        <f t="shared" si="135"/>
        <v>1273800</v>
      </c>
      <c r="Y34" s="9">
        <f t="shared" si="136"/>
        <v>2547600</v>
      </c>
      <c r="Z34" s="9">
        <f t="shared" si="137"/>
        <v>3821400</v>
      </c>
      <c r="AA34" s="9"/>
      <c r="AB34" s="9"/>
      <c r="AC34" s="9"/>
      <c r="AD34" s="9"/>
      <c r="AE34" s="9"/>
      <c r="AF34" s="9"/>
      <c r="AG34" s="9"/>
      <c r="AH34" s="9"/>
      <c r="AI34" s="9">
        <v>80</v>
      </c>
      <c r="AJ34" s="9"/>
      <c r="AK34" s="9"/>
      <c r="AL34" s="9"/>
      <c r="AM34" s="9"/>
      <c r="AN34" s="9"/>
      <c r="AO34" s="9"/>
      <c r="AP34" s="9"/>
      <c r="AQ34" s="9"/>
      <c r="AR34" s="9"/>
      <c r="AS34" s="9"/>
      <c r="AT34" s="9"/>
      <c r="AU34" s="9"/>
      <c r="AV34" s="63"/>
      <c r="AW34" s="48"/>
    </row>
    <row r="35" spans="1:49" s="18" customFormat="1" ht="36" customHeight="1" x14ac:dyDescent="0.3">
      <c r="A35" s="97">
        <v>2022</v>
      </c>
      <c r="B35" s="92" t="s">
        <v>164</v>
      </c>
      <c r="C35" s="6">
        <v>240000117</v>
      </c>
      <c r="D35" s="6">
        <v>240004408</v>
      </c>
      <c r="E35" s="101" t="s">
        <v>83</v>
      </c>
      <c r="F35" s="5" t="s">
        <v>13</v>
      </c>
      <c r="G35" s="93" t="s">
        <v>19</v>
      </c>
      <c r="H35" s="5"/>
      <c r="I35" s="5"/>
      <c r="J35" s="93" t="s">
        <v>25</v>
      </c>
      <c r="K35" s="93" t="s">
        <v>25</v>
      </c>
      <c r="L35" s="93" t="s">
        <v>25</v>
      </c>
      <c r="M35" s="93" t="s">
        <v>25</v>
      </c>
      <c r="N35" s="93" t="s">
        <v>25</v>
      </c>
      <c r="O35" s="7">
        <v>0</v>
      </c>
      <c r="P35" s="5"/>
      <c r="Q35" s="5"/>
      <c r="R35" s="98" t="s">
        <v>140</v>
      </c>
      <c r="S35" s="5"/>
      <c r="T35" s="98" t="s">
        <v>140</v>
      </c>
      <c r="U35" s="99">
        <v>5776219.7999999998</v>
      </c>
      <c r="V35" s="5"/>
      <c r="W35" s="93">
        <f t="shared" si="134"/>
        <v>5776219.7999999998</v>
      </c>
      <c r="X35" s="93">
        <f t="shared" si="135"/>
        <v>5776219.7999999998</v>
      </c>
      <c r="Y35" s="93">
        <f t="shared" si="136"/>
        <v>11552439.6</v>
      </c>
      <c r="Z35" s="93">
        <f t="shared" si="137"/>
        <v>17328659.399999999</v>
      </c>
      <c r="AA35" s="5"/>
      <c r="AB35" s="5"/>
      <c r="AC35" s="5"/>
      <c r="AD35" s="5"/>
      <c r="AE35" s="8"/>
      <c r="AF35" s="8"/>
      <c r="AG35" s="8"/>
      <c r="AH35" s="5"/>
      <c r="AI35" s="9"/>
      <c r="AJ35" s="5"/>
      <c r="AK35" s="8"/>
      <c r="AL35" s="5"/>
      <c r="AM35" s="8"/>
      <c r="AN35" s="8"/>
      <c r="AO35" s="8"/>
      <c r="AP35" s="8"/>
      <c r="AQ35" s="5"/>
      <c r="AR35" s="5"/>
      <c r="AS35" s="10"/>
      <c r="AT35" s="5"/>
      <c r="AU35" s="5"/>
      <c r="AV35" s="61"/>
      <c r="AW35" s="92" t="s">
        <v>152</v>
      </c>
    </row>
    <row r="36" spans="1:49" s="18" customFormat="1" ht="30" customHeight="1" x14ac:dyDescent="0.3">
      <c r="A36" s="97"/>
      <c r="B36" s="92"/>
      <c r="C36" s="6">
        <v>240000034</v>
      </c>
      <c r="D36" s="6">
        <v>240007823</v>
      </c>
      <c r="E36" s="102"/>
      <c r="F36" s="5" t="s">
        <v>13</v>
      </c>
      <c r="G36" s="94"/>
      <c r="H36" s="5"/>
      <c r="I36" s="5"/>
      <c r="J36" s="94"/>
      <c r="K36" s="94"/>
      <c r="L36" s="94"/>
      <c r="M36" s="94"/>
      <c r="N36" s="94"/>
      <c r="O36" s="7">
        <v>3.0499999999999972E-2</v>
      </c>
      <c r="P36" s="5"/>
      <c r="Q36" s="5"/>
      <c r="R36" s="98"/>
      <c r="S36" s="5"/>
      <c r="T36" s="98"/>
      <c r="U36" s="100"/>
      <c r="V36" s="5"/>
      <c r="W36" s="94"/>
      <c r="X36" s="94"/>
      <c r="Y36" s="94"/>
      <c r="Z36" s="94"/>
      <c r="AA36" s="5"/>
      <c r="AB36" s="5"/>
      <c r="AC36" s="5"/>
      <c r="AD36" s="5"/>
      <c r="AE36" s="8"/>
      <c r="AF36" s="8"/>
      <c r="AG36" s="8"/>
      <c r="AH36" s="5"/>
      <c r="AI36" s="9">
        <v>40</v>
      </c>
      <c r="AJ36" s="5"/>
      <c r="AK36" s="8"/>
      <c r="AL36" s="5"/>
      <c r="AM36" s="8"/>
      <c r="AN36" s="8"/>
      <c r="AO36" s="8"/>
      <c r="AP36" s="8"/>
      <c r="AQ36" s="5"/>
      <c r="AR36" s="5"/>
      <c r="AS36" s="10"/>
      <c r="AT36" s="5"/>
      <c r="AU36" s="5"/>
      <c r="AV36" s="61"/>
      <c r="AW36" s="92"/>
    </row>
    <row r="37" spans="1:49" s="18" customFormat="1" ht="30" customHeight="1" x14ac:dyDescent="0.3">
      <c r="A37" s="45">
        <v>2022</v>
      </c>
      <c r="B37" s="40" t="s">
        <v>136</v>
      </c>
      <c r="C37" s="6">
        <v>240006858</v>
      </c>
      <c r="D37" s="6">
        <v>240002337</v>
      </c>
      <c r="E37" s="71" t="s">
        <v>83</v>
      </c>
      <c r="F37" s="5" t="s">
        <v>15</v>
      </c>
      <c r="G37" s="5" t="s">
        <v>19</v>
      </c>
      <c r="H37" s="5"/>
      <c r="I37" s="5"/>
      <c r="J37" s="5" t="s">
        <v>25</v>
      </c>
      <c r="K37" s="5" t="s">
        <v>25</v>
      </c>
      <c r="L37" s="5" t="s">
        <v>25</v>
      </c>
      <c r="M37" s="5" t="s">
        <v>25</v>
      </c>
      <c r="N37" s="5" t="s">
        <v>25</v>
      </c>
      <c r="O37" s="7">
        <v>0</v>
      </c>
      <c r="P37" s="5"/>
      <c r="Q37" s="5"/>
      <c r="R37" s="31" t="s">
        <v>137</v>
      </c>
      <c r="S37" s="5"/>
      <c r="T37" s="31">
        <v>2100000</v>
      </c>
      <c r="U37" s="49">
        <v>243180</v>
      </c>
      <c r="V37" s="5"/>
      <c r="W37" s="48">
        <f t="shared" ref="W37" si="143">U37+V37</f>
        <v>243180</v>
      </c>
      <c r="X37" s="48">
        <f t="shared" ref="X37" si="144">V37+W37</f>
        <v>243180</v>
      </c>
      <c r="Y37" s="48">
        <f t="shared" ref="Y37" si="145">W37+X37</f>
        <v>486360</v>
      </c>
      <c r="Z37" s="48">
        <f t="shared" ref="Z37" si="146">X37+Y37</f>
        <v>729540</v>
      </c>
      <c r="AA37" s="5"/>
      <c r="AB37" s="5"/>
      <c r="AC37" s="5">
        <v>1720</v>
      </c>
      <c r="AD37" s="5">
        <v>1720</v>
      </c>
      <c r="AE37" s="8">
        <f t="shared" ref="AE37" si="147">(AD37-AC37)/AC37</f>
        <v>0</v>
      </c>
      <c r="AF37" s="8">
        <f t="shared" ref="AF37" si="148">(AE37-AD37)/AD37</f>
        <v>-1</v>
      </c>
      <c r="AG37" s="8" t="e">
        <f t="shared" ref="AG37" si="149">(AF37-AE37)/AE37</f>
        <v>#DIV/0!</v>
      </c>
      <c r="AH37" s="5">
        <v>253</v>
      </c>
      <c r="AI37" s="9">
        <v>25</v>
      </c>
      <c r="AJ37" s="5">
        <v>253</v>
      </c>
      <c r="AK37" s="8">
        <f t="shared" si="83"/>
        <v>0</v>
      </c>
      <c r="AL37" s="5"/>
      <c r="AM37" s="8">
        <f t="shared" ref="AM37" si="150">(AL37-AI37)/AI37</f>
        <v>-1</v>
      </c>
      <c r="AN37" s="8">
        <f t="shared" ref="AN37" si="151">(AM37-AJ37)/AJ37</f>
        <v>-1.0039525691699605</v>
      </c>
      <c r="AO37" s="8" t="e">
        <f t="shared" ref="AO37" si="152">(AN37-AK37)/AK37</f>
        <v>#DIV/0!</v>
      </c>
      <c r="AP37" s="8" t="e">
        <f t="shared" ref="AP37" si="153">(AO37-AL37)/AL37</f>
        <v>#DIV/0!</v>
      </c>
      <c r="AQ37" s="5"/>
      <c r="AR37" s="5"/>
      <c r="AS37" s="10" t="e">
        <f t="shared" si="88"/>
        <v>#DIV/0!</v>
      </c>
      <c r="AT37" s="5">
        <v>58.72</v>
      </c>
      <c r="AU37" s="5">
        <v>58.7</v>
      </c>
      <c r="AV37" s="61">
        <f t="shared" ref="AV37:AV38" si="154">(AU37-AT37)/AT37</f>
        <v>-3.4059945504080416E-4</v>
      </c>
      <c r="AW37" s="48"/>
    </row>
    <row r="38" spans="1:49" s="18" customFormat="1" ht="30" customHeight="1" x14ac:dyDescent="0.3">
      <c r="A38" s="45">
        <v>2023</v>
      </c>
      <c r="B38" s="40" t="s">
        <v>139</v>
      </c>
      <c r="C38" s="6">
        <v>240000851</v>
      </c>
      <c r="D38" s="6">
        <v>240002220</v>
      </c>
      <c r="E38" s="71" t="s">
        <v>83</v>
      </c>
      <c r="F38" s="5" t="s">
        <v>11</v>
      </c>
      <c r="G38" s="5" t="s">
        <v>0</v>
      </c>
      <c r="H38" s="5"/>
      <c r="I38" s="5"/>
      <c r="J38" s="5" t="s">
        <v>25</v>
      </c>
      <c r="K38" s="5" t="s">
        <v>25</v>
      </c>
      <c r="L38" s="5" t="s">
        <v>25</v>
      </c>
      <c r="M38" s="5" t="s">
        <v>25</v>
      </c>
      <c r="N38" s="5" t="s">
        <v>25</v>
      </c>
      <c r="O38" s="7">
        <v>0.35</v>
      </c>
      <c r="P38" s="5"/>
      <c r="Q38" s="46" t="s">
        <v>151</v>
      </c>
      <c r="R38" s="31">
        <v>14805213</v>
      </c>
      <c r="S38" s="5"/>
      <c r="T38" s="31">
        <v>14805213</v>
      </c>
      <c r="U38" s="49">
        <v>1714443.67</v>
      </c>
      <c r="V38" s="5"/>
      <c r="W38" s="48">
        <f t="shared" ref="W38:W39" si="155">U38+V38</f>
        <v>1714443.67</v>
      </c>
      <c r="X38" s="48">
        <f t="shared" ref="X38:X39" si="156">V38+W38</f>
        <v>1714443.67</v>
      </c>
      <c r="Y38" s="48">
        <f t="shared" ref="Y38:Y39" si="157">W38+X38</f>
        <v>3428887.34</v>
      </c>
      <c r="Z38" s="48">
        <f t="shared" ref="Z38:Z39" si="158">X38+Y38</f>
        <v>5143331.01</v>
      </c>
      <c r="AA38" s="5"/>
      <c r="AB38" s="5"/>
      <c r="AC38" s="5">
        <v>2533</v>
      </c>
      <c r="AD38" s="5">
        <v>4524</v>
      </c>
      <c r="AE38" s="8">
        <f t="shared" ref="AE38" si="159">(AD38-AC38)/AC38</f>
        <v>0.78602447690485588</v>
      </c>
      <c r="AF38" s="8">
        <f t="shared" ref="AF38" si="160">(AE38-AD38)/AD38</f>
        <v>-0.99982625453649332</v>
      </c>
      <c r="AG38" s="8">
        <f t="shared" ref="AG38" si="161">(AF38-AE38)/AE38</f>
        <v>-2.2720039692320131</v>
      </c>
      <c r="AH38" s="5">
        <v>82</v>
      </c>
      <c r="AI38" s="9">
        <v>80</v>
      </c>
      <c r="AJ38" s="5">
        <v>82</v>
      </c>
      <c r="AK38" s="8">
        <f t="shared" si="83"/>
        <v>0</v>
      </c>
      <c r="AL38" s="5"/>
      <c r="AM38" s="8">
        <f t="shared" ref="AM38" si="162">(AL38-AI38)/AI38</f>
        <v>-1</v>
      </c>
      <c r="AN38" s="8">
        <f t="shared" ref="AN38" si="163">(AM38-AJ38)/AJ38</f>
        <v>-1.0121951219512195</v>
      </c>
      <c r="AO38" s="8" t="e">
        <f t="shared" ref="AO38" si="164">(AN38-AK38)/AK38</f>
        <v>#DIV/0!</v>
      </c>
      <c r="AP38" s="8" t="e">
        <f t="shared" ref="AP38" si="165">(AO38-AL38)/AL38</f>
        <v>#DIV/0!</v>
      </c>
      <c r="AQ38" s="5"/>
      <c r="AR38" s="5"/>
      <c r="AS38" s="10" t="e">
        <f t="shared" si="88"/>
        <v>#DIV/0!</v>
      </c>
      <c r="AT38" s="5">
        <v>50.34</v>
      </c>
      <c r="AU38" s="5">
        <v>58.1</v>
      </c>
      <c r="AV38" s="61">
        <f t="shared" si="154"/>
        <v>0.15415176797775124</v>
      </c>
      <c r="AW38" s="48"/>
    </row>
    <row r="39" spans="1:49" s="18" customFormat="1" ht="30" customHeight="1" x14ac:dyDescent="0.3">
      <c r="A39" s="45">
        <v>2024</v>
      </c>
      <c r="B39" s="40" t="s">
        <v>138</v>
      </c>
      <c r="C39" s="6">
        <v>240015644</v>
      </c>
      <c r="D39" s="6">
        <v>240002139</v>
      </c>
      <c r="E39" s="71" t="s">
        <v>83</v>
      </c>
      <c r="F39" s="5" t="s">
        <v>12</v>
      </c>
      <c r="G39" s="64" t="s">
        <v>19</v>
      </c>
      <c r="H39" s="5"/>
      <c r="I39" s="5"/>
      <c r="J39" s="66" t="s">
        <v>25</v>
      </c>
      <c r="K39" s="66"/>
      <c r="L39" s="66"/>
      <c r="M39" s="66" t="s">
        <v>25</v>
      </c>
      <c r="N39" s="66" t="s">
        <v>25</v>
      </c>
      <c r="O39" s="7">
        <v>0.56979957805907211</v>
      </c>
      <c r="P39" s="5"/>
      <c r="Q39" s="5"/>
      <c r="R39" s="31">
        <v>7860000</v>
      </c>
      <c r="S39" s="5"/>
      <c r="T39" s="31">
        <v>7860000</v>
      </c>
      <c r="U39" s="49">
        <v>910188</v>
      </c>
      <c r="V39" s="5"/>
      <c r="W39" s="48">
        <f t="shared" si="155"/>
        <v>910188</v>
      </c>
      <c r="X39" s="48">
        <f t="shared" si="156"/>
        <v>910188</v>
      </c>
      <c r="Y39" s="48">
        <f t="shared" si="157"/>
        <v>1820376</v>
      </c>
      <c r="Z39" s="48">
        <f t="shared" si="158"/>
        <v>2730564</v>
      </c>
      <c r="AA39" s="5"/>
      <c r="AB39" s="5"/>
      <c r="AC39" s="5"/>
      <c r="AD39" s="5"/>
      <c r="AE39" s="8"/>
      <c r="AF39" s="8"/>
      <c r="AG39" s="8"/>
      <c r="AH39" s="5"/>
      <c r="AI39" s="9">
        <v>96</v>
      </c>
      <c r="AJ39" s="5"/>
      <c r="AK39" s="8"/>
      <c r="AL39" s="5"/>
      <c r="AM39" s="8"/>
      <c r="AN39" s="8"/>
      <c r="AO39" s="8"/>
      <c r="AP39" s="8"/>
      <c r="AQ39" s="5"/>
      <c r="AR39" s="5"/>
      <c r="AS39" s="10"/>
      <c r="AT39" s="5"/>
      <c r="AU39" s="5"/>
      <c r="AV39" s="61"/>
      <c r="AW39" s="48"/>
    </row>
    <row r="40" spans="1:49" s="18" customFormat="1" ht="30" customHeight="1" x14ac:dyDescent="0.3">
      <c r="A40" s="45">
        <v>2022</v>
      </c>
      <c r="B40" s="40" t="s">
        <v>171</v>
      </c>
      <c r="C40" s="6">
        <v>330026238</v>
      </c>
      <c r="D40" s="6">
        <v>330021049</v>
      </c>
      <c r="E40" s="71" t="s">
        <v>81</v>
      </c>
      <c r="F40" s="16" t="s">
        <v>15</v>
      </c>
      <c r="G40" s="16" t="s">
        <v>17</v>
      </c>
      <c r="H40" s="16"/>
      <c r="I40" s="16"/>
      <c r="J40" s="16" t="s">
        <v>25</v>
      </c>
      <c r="K40" s="16" t="s">
        <v>25</v>
      </c>
      <c r="L40" s="16" t="s">
        <v>25</v>
      </c>
      <c r="M40" s="16" t="s">
        <v>25</v>
      </c>
      <c r="N40" s="16" t="s">
        <v>25</v>
      </c>
      <c r="O40" s="7">
        <v>0</v>
      </c>
      <c r="P40" s="16"/>
      <c r="Q40" s="46" t="s">
        <v>151</v>
      </c>
      <c r="R40" s="31">
        <v>4669440</v>
      </c>
      <c r="S40" s="16"/>
      <c r="T40" s="31">
        <v>4669440</v>
      </c>
      <c r="U40" s="49">
        <v>540721.15</v>
      </c>
      <c r="V40" s="16"/>
      <c r="W40" s="48">
        <f t="shared" ref="W40" si="166">U40+V40</f>
        <v>540721.15</v>
      </c>
      <c r="X40" s="48">
        <f t="shared" ref="X40" si="167">V40+W40</f>
        <v>540721.15</v>
      </c>
      <c r="Y40" s="48">
        <f t="shared" ref="Y40" si="168">W40+X40</f>
        <v>1081442.3</v>
      </c>
      <c r="Z40" s="48">
        <f t="shared" ref="Z40" si="169">X40+Y40</f>
        <v>1622163.4500000002</v>
      </c>
      <c r="AA40" s="16"/>
      <c r="AB40" s="16" t="s">
        <v>6</v>
      </c>
      <c r="AC40" s="16">
        <v>3600</v>
      </c>
      <c r="AD40" s="16">
        <v>5794</v>
      </c>
      <c r="AE40" s="16">
        <f t="shared" ref="AE40" si="170">(AD40-AC40)/AC40</f>
        <v>0.60944444444444446</v>
      </c>
      <c r="AF40" s="16">
        <f t="shared" ref="AF40" si="171">(AE40-AD40)/AD40</f>
        <v>-0.99989481455912244</v>
      </c>
      <c r="AG40" s="16">
        <f t="shared" ref="AG40" si="172">(AF40-AE40)/AE40</f>
        <v>-2.640666058529098</v>
      </c>
      <c r="AH40" s="16">
        <v>60</v>
      </c>
      <c r="AI40" s="9">
        <v>50</v>
      </c>
      <c r="AJ40" s="16">
        <v>90</v>
      </c>
      <c r="AK40" s="16">
        <f t="shared" ref="AK40" si="173">(AJ40-AH40)/AH40</f>
        <v>0.5</v>
      </c>
      <c r="AL40" s="16"/>
      <c r="AM40" s="16">
        <f t="shared" ref="AM40" si="174">(AL40-AI40)/AI40</f>
        <v>-1</v>
      </c>
      <c r="AN40" s="16">
        <f t="shared" ref="AN40" si="175">(AM40-AJ40)/AJ40</f>
        <v>-1.0111111111111111</v>
      </c>
      <c r="AO40" s="16">
        <f t="shared" ref="AO40" si="176">(AN40-AK40)/AK40</f>
        <v>-3.0222222222222221</v>
      </c>
      <c r="AP40" s="16" t="e">
        <f t="shared" ref="AP40" si="177">(AO40-AL40)/AL40</f>
        <v>#DIV/0!</v>
      </c>
      <c r="AQ40" s="16"/>
      <c r="AR40" s="16"/>
      <c r="AS40" s="16" t="e">
        <f t="shared" ref="AS40" si="178">(AR40-AQ40)/AQ40</f>
        <v>#DIV/0!</v>
      </c>
      <c r="AT40" s="16">
        <v>70.72</v>
      </c>
      <c r="AU40" s="16">
        <v>72.84</v>
      </c>
      <c r="AV40" s="58">
        <f t="shared" ref="AV40" si="179">(AU40-AT40)/AT40</f>
        <v>2.9977375565610923E-2</v>
      </c>
      <c r="AW40" s="48"/>
    </row>
    <row r="41" spans="1:49" s="18" customFormat="1" ht="45" customHeight="1" x14ac:dyDescent="0.3">
      <c r="A41" s="45">
        <v>2022</v>
      </c>
      <c r="B41" s="40" t="s">
        <v>172</v>
      </c>
      <c r="C41" s="6">
        <v>330000902</v>
      </c>
      <c r="D41" s="6">
        <v>330782566</v>
      </c>
      <c r="E41" s="71" t="s">
        <v>81</v>
      </c>
      <c r="F41" s="5" t="s">
        <v>11</v>
      </c>
      <c r="G41" s="5" t="s">
        <v>17</v>
      </c>
      <c r="H41" s="5"/>
      <c r="I41" s="5"/>
      <c r="J41" s="5" t="s">
        <v>25</v>
      </c>
      <c r="K41" s="5" t="s">
        <v>25</v>
      </c>
      <c r="L41" s="5" t="s">
        <v>25</v>
      </c>
      <c r="M41" s="5" t="s">
        <v>25</v>
      </c>
      <c r="N41" s="5" t="s">
        <v>25</v>
      </c>
      <c r="O41" s="7">
        <v>0.61859477124183015</v>
      </c>
      <c r="P41" s="5"/>
      <c r="Q41" s="46" t="s">
        <v>151</v>
      </c>
      <c r="R41" s="31">
        <v>10000000</v>
      </c>
      <c r="S41" s="5"/>
      <c r="T41" s="47">
        <v>10000000</v>
      </c>
      <c r="U41" s="49">
        <v>1158000</v>
      </c>
      <c r="V41" s="5"/>
      <c r="W41" s="48">
        <f t="shared" ref="W41:W45" si="180">U41+V41</f>
        <v>1158000</v>
      </c>
      <c r="X41" s="48">
        <f t="shared" ref="X41:X45" si="181">V41+W41</f>
        <v>1158000</v>
      </c>
      <c r="Y41" s="48">
        <f t="shared" ref="Y41:Y45" si="182">W41+X41</f>
        <v>2316000</v>
      </c>
      <c r="Z41" s="48">
        <f t="shared" ref="Z41:Z45" si="183">X41+Y41</f>
        <v>3474000</v>
      </c>
      <c r="AA41" s="5"/>
      <c r="AB41" s="5"/>
      <c r="AC41" s="5">
        <v>0</v>
      </c>
      <c r="AD41" s="5">
        <v>14867</v>
      </c>
      <c r="AE41" s="5" t="e">
        <f t="shared" ref="AE41" si="184">(AD41-AC41)/AC41</f>
        <v>#DIV/0!</v>
      </c>
      <c r="AF41" s="5" t="e">
        <f t="shared" ref="AF41" si="185">(AE41-AD41)/AD41</f>
        <v>#DIV/0!</v>
      </c>
      <c r="AG41" s="5" t="e">
        <f t="shared" ref="AG41" si="186">(AF41-AE41)/AE41</f>
        <v>#DIV/0!</v>
      </c>
      <c r="AH41" s="5">
        <v>204</v>
      </c>
      <c r="AI41" s="9">
        <v>204</v>
      </c>
      <c r="AJ41" s="5">
        <v>209</v>
      </c>
      <c r="AK41" s="5">
        <f t="shared" si="83"/>
        <v>2.4509803921568627E-2</v>
      </c>
      <c r="AL41" s="5"/>
      <c r="AM41" s="5">
        <f t="shared" ref="AM41" si="187">(AL41-AI41)/AI41</f>
        <v>-1</v>
      </c>
      <c r="AN41" s="5">
        <f t="shared" ref="AN41" si="188">(AM41-AJ41)/AJ41</f>
        <v>-1.0047846889952152</v>
      </c>
      <c r="AO41" s="5">
        <f t="shared" ref="AO41" si="189">(AN41-AK41)/AK41</f>
        <v>-41.995215311004777</v>
      </c>
      <c r="AP41" s="5" t="e">
        <f t="shared" ref="AP41" si="190">(AO41-AL41)/AL41</f>
        <v>#DIV/0!</v>
      </c>
      <c r="AQ41" s="5"/>
      <c r="AR41" s="5"/>
      <c r="AS41" s="5" t="e">
        <f>(AR41-AQ41)/AQ41</f>
        <v>#DIV/0!</v>
      </c>
      <c r="AT41" s="5">
        <v>58.48</v>
      </c>
      <c r="AU41" s="5">
        <v>68.28</v>
      </c>
      <c r="AV41" s="58">
        <f t="shared" si="89"/>
        <v>0.16757865937072511</v>
      </c>
      <c r="AW41" s="48"/>
    </row>
    <row r="42" spans="1:49" s="18" customFormat="1" ht="30" customHeight="1" x14ac:dyDescent="0.25">
      <c r="A42" s="45">
        <v>2022</v>
      </c>
      <c r="B42" s="40" t="s">
        <v>173</v>
      </c>
      <c r="C42" s="6">
        <v>330781204</v>
      </c>
      <c r="D42" s="6">
        <v>330796293</v>
      </c>
      <c r="E42" s="71" t="s">
        <v>81</v>
      </c>
      <c r="F42" s="5" t="s">
        <v>13</v>
      </c>
      <c r="G42" s="5" t="s">
        <v>17</v>
      </c>
      <c r="H42" s="5"/>
      <c r="I42" s="5"/>
      <c r="J42" s="75" t="s">
        <v>25</v>
      </c>
      <c r="K42" s="75" t="s">
        <v>25</v>
      </c>
      <c r="L42" s="75" t="s">
        <v>26</v>
      </c>
      <c r="M42" s="75" t="s">
        <v>25</v>
      </c>
      <c r="N42" s="75" t="s">
        <v>25</v>
      </c>
      <c r="O42" s="7">
        <v>0.28249999999999997</v>
      </c>
      <c r="P42" s="5"/>
      <c r="Q42" s="5"/>
      <c r="R42" s="31">
        <v>12664000</v>
      </c>
      <c r="S42" s="5"/>
      <c r="T42" s="31">
        <v>12664000</v>
      </c>
      <c r="U42" s="49">
        <v>1466491.2</v>
      </c>
      <c r="V42" s="5"/>
      <c r="W42" s="48">
        <f t="shared" si="180"/>
        <v>1466491.2</v>
      </c>
      <c r="X42" s="48">
        <f t="shared" si="181"/>
        <v>1466491.2</v>
      </c>
      <c r="Y42" s="48">
        <f t="shared" si="182"/>
        <v>2932982.4</v>
      </c>
      <c r="Z42" s="48">
        <f t="shared" si="183"/>
        <v>4399473.5999999996</v>
      </c>
      <c r="AA42" s="5"/>
      <c r="AB42" s="5"/>
      <c r="AC42" s="5"/>
      <c r="AD42" s="5"/>
      <c r="AE42" s="5"/>
      <c r="AF42" s="5"/>
      <c r="AG42" s="5"/>
      <c r="AH42" s="5"/>
      <c r="AI42" s="9">
        <v>80</v>
      </c>
      <c r="AJ42" s="5"/>
      <c r="AK42" s="5"/>
      <c r="AL42" s="5"/>
      <c r="AM42" s="5"/>
      <c r="AN42" s="5"/>
      <c r="AO42" s="5"/>
      <c r="AP42" s="5"/>
      <c r="AQ42" s="5"/>
      <c r="AR42" s="5"/>
      <c r="AS42" s="5"/>
      <c r="AT42" s="5"/>
      <c r="AU42" s="5"/>
      <c r="AV42" s="58"/>
      <c r="AW42" s="48"/>
    </row>
    <row r="43" spans="1:49" s="18" customFormat="1" ht="30" customHeight="1" x14ac:dyDescent="0.25">
      <c r="A43" s="45">
        <v>2023</v>
      </c>
      <c r="B43" s="40" t="s">
        <v>99</v>
      </c>
      <c r="C43" s="6">
        <v>330781196</v>
      </c>
      <c r="D43" s="6">
        <v>330793175</v>
      </c>
      <c r="E43" s="71" t="s">
        <v>81</v>
      </c>
      <c r="F43" s="5" t="s">
        <v>13</v>
      </c>
      <c r="G43" s="5" t="s">
        <v>0</v>
      </c>
      <c r="H43" s="5"/>
      <c r="I43" s="5"/>
      <c r="J43" s="75" t="s">
        <v>25</v>
      </c>
      <c r="K43" s="75" t="s">
        <v>25</v>
      </c>
      <c r="L43" s="75" t="s">
        <v>25</v>
      </c>
      <c r="M43" s="75" t="s">
        <v>25</v>
      </c>
      <c r="N43" s="75" t="s">
        <v>25</v>
      </c>
      <c r="O43" s="7">
        <v>0.74750000000000005</v>
      </c>
      <c r="P43" s="5"/>
      <c r="Q43" s="5"/>
      <c r="R43" s="31">
        <v>10000000</v>
      </c>
      <c r="S43" s="5"/>
      <c r="T43" s="47">
        <v>10000000</v>
      </c>
      <c r="U43" s="49">
        <v>1158000</v>
      </c>
      <c r="V43" s="5"/>
      <c r="W43" s="48">
        <f t="shared" si="180"/>
        <v>1158000</v>
      </c>
      <c r="X43" s="48">
        <f t="shared" si="181"/>
        <v>1158000</v>
      </c>
      <c r="Y43" s="48">
        <f t="shared" si="182"/>
        <v>2316000</v>
      </c>
      <c r="Z43" s="48">
        <f t="shared" si="183"/>
        <v>3474000</v>
      </c>
      <c r="AA43" s="5"/>
      <c r="AB43" s="5"/>
      <c r="AC43" s="5"/>
      <c r="AD43" s="5"/>
      <c r="AE43" s="5"/>
      <c r="AF43" s="5"/>
      <c r="AG43" s="5"/>
      <c r="AH43" s="5"/>
      <c r="AI43" s="9">
        <v>120</v>
      </c>
      <c r="AJ43" s="5"/>
      <c r="AK43" s="5"/>
      <c r="AL43" s="5"/>
      <c r="AM43" s="5"/>
      <c r="AN43" s="5"/>
      <c r="AO43" s="5"/>
      <c r="AP43" s="5"/>
      <c r="AQ43" s="5"/>
      <c r="AR43" s="5"/>
      <c r="AS43" s="5"/>
      <c r="AT43" s="5"/>
      <c r="AU43" s="5"/>
      <c r="AV43" s="58"/>
      <c r="AW43" s="48"/>
    </row>
    <row r="44" spans="1:49" s="18" customFormat="1" ht="30" customHeight="1" x14ac:dyDescent="0.3">
      <c r="A44" s="45">
        <v>2023</v>
      </c>
      <c r="B44" s="40" t="s">
        <v>161</v>
      </c>
      <c r="C44" s="6">
        <v>330781261</v>
      </c>
      <c r="D44" s="6">
        <v>330792649</v>
      </c>
      <c r="E44" s="71" t="s">
        <v>81</v>
      </c>
      <c r="F44" s="5" t="s">
        <v>13</v>
      </c>
      <c r="G44" s="5" t="s">
        <v>0</v>
      </c>
      <c r="H44" s="5"/>
      <c r="I44" s="5"/>
      <c r="J44" s="75" t="s">
        <v>25</v>
      </c>
      <c r="K44" s="75" t="s">
        <v>26</v>
      </c>
      <c r="L44" s="75" t="s">
        <v>26</v>
      </c>
      <c r="M44" s="75" t="s">
        <v>25</v>
      </c>
      <c r="N44" s="75" t="s">
        <v>25</v>
      </c>
      <c r="O44" s="7">
        <v>1.4999999999999999E-2</v>
      </c>
      <c r="P44" s="5"/>
      <c r="Q44" s="5"/>
      <c r="R44" s="31">
        <v>11960000</v>
      </c>
      <c r="S44" s="5"/>
      <c r="T44" s="31">
        <v>11960000</v>
      </c>
      <c r="U44" s="49">
        <v>1384968</v>
      </c>
      <c r="V44" s="5"/>
      <c r="W44" s="48">
        <f t="shared" si="180"/>
        <v>1384968</v>
      </c>
      <c r="X44" s="48">
        <f t="shared" si="181"/>
        <v>1384968</v>
      </c>
      <c r="Y44" s="48">
        <f t="shared" si="182"/>
        <v>2769936</v>
      </c>
      <c r="Z44" s="48">
        <f t="shared" si="183"/>
        <v>4154904</v>
      </c>
      <c r="AA44" s="5"/>
      <c r="AB44" s="5"/>
      <c r="AC44" s="5"/>
      <c r="AD44" s="5"/>
      <c r="AE44" s="5"/>
      <c r="AF44" s="5"/>
      <c r="AG44" s="5"/>
      <c r="AH44" s="5"/>
      <c r="AI44" s="9">
        <v>188</v>
      </c>
      <c r="AJ44" s="5"/>
      <c r="AK44" s="5"/>
      <c r="AL44" s="5"/>
      <c r="AM44" s="5"/>
      <c r="AN44" s="5"/>
      <c r="AO44" s="5"/>
      <c r="AP44" s="5"/>
      <c r="AQ44" s="5"/>
      <c r="AR44" s="5"/>
      <c r="AS44" s="5"/>
      <c r="AT44" s="5"/>
      <c r="AU44" s="5"/>
      <c r="AV44" s="58"/>
      <c r="AW44" s="48"/>
    </row>
    <row r="45" spans="1:49" s="18" customFormat="1" ht="30" customHeight="1" x14ac:dyDescent="0.3">
      <c r="A45" s="95">
        <v>2024</v>
      </c>
      <c r="B45" s="93" t="s">
        <v>100</v>
      </c>
      <c r="C45" s="6">
        <v>330027509</v>
      </c>
      <c r="D45" s="6">
        <v>330792656</v>
      </c>
      <c r="E45" s="95" t="s">
        <v>81</v>
      </c>
      <c r="F45" s="5" t="s">
        <v>13</v>
      </c>
      <c r="G45" s="93" t="s">
        <v>19</v>
      </c>
      <c r="H45" s="5"/>
      <c r="I45" s="5"/>
      <c r="J45" s="93" t="s">
        <v>25</v>
      </c>
      <c r="K45" s="66"/>
      <c r="L45" s="66"/>
      <c r="M45" s="66"/>
      <c r="N45" s="66"/>
      <c r="O45" s="7">
        <v>0.15</v>
      </c>
      <c r="P45" s="5"/>
      <c r="Q45" s="5"/>
      <c r="R45" s="31">
        <v>20000000</v>
      </c>
      <c r="S45" s="5"/>
      <c r="T45" s="31">
        <v>20000000</v>
      </c>
      <c r="U45" s="49">
        <v>2316000</v>
      </c>
      <c r="V45" s="5"/>
      <c r="W45" s="48">
        <f t="shared" si="180"/>
        <v>2316000</v>
      </c>
      <c r="X45" s="48">
        <f t="shared" si="181"/>
        <v>2316000</v>
      </c>
      <c r="Y45" s="48">
        <f t="shared" si="182"/>
        <v>4632000</v>
      </c>
      <c r="Z45" s="48">
        <f t="shared" si="183"/>
        <v>6948000</v>
      </c>
      <c r="AA45" s="5"/>
      <c r="AB45" s="5"/>
      <c r="AC45" s="5"/>
      <c r="AD45" s="5"/>
      <c r="AE45" s="5"/>
      <c r="AF45" s="5"/>
      <c r="AG45" s="5"/>
      <c r="AH45" s="5"/>
      <c r="AI45" s="9"/>
      <c r="AJ45" s="5"/>
      <c r="AK45" s="5"/>
      <c r="AL45" s="5"/>
      <c r="AM45" s="5"/>
      <c r="AN45" s="5"/>
      <c r="AO45" s="5"/>
      <c r="AP45" s="5"/>
      <c r="AQ45" s="5"/>
      <c r="AR45" s="5"/>
      <c r="AS45" s="5"/>
      <c r="AT45" s="5"/>
      <c r="AU45" s="5"/>
      <c r="AV45" s="58"/>
      <c r="AW45" s="48"/>
    </row>
    <row r="46" spans="1:49" s="18" customFormat="1" ht="30" customHeight="1" x14ac:dyDescent="0.3">
      <c r="A46" s="96"/>
      <c r="B46" s="94"/>
      <c r="C46" s="6">
        <v>330027509</v>
      </c>
      <c r="D46" s="6">
        <v>330785130</v>
      </c>
      <c r="E46" s="96"/>
      <c r="F46" s="55" t="s">
        <v>13</v>
      </c>
      <c r="G46" s="94"/>
      <c r="H46" s="55"/>
      <c r="I46" s="55"/>
      <c r="J46" s="94"/>
      <c r="K46" s="66"/>
      <c r="L46" s="66"/>
      <c r="M46" s="66"/>
      <c r="N46" s="66"/>
      <c r="O46" s="7">
        <v>0.06</v>
      </c>
      <c r="P46" s="55"/>
      <c r="Q46" s="55"/>
      <c r="R46" s="56"/>
      <c r="S46" s="55"/>
      <c r="T46" s="56"/>
      <c r="U46" s="56"/>
      <c r="V46" s="55"/>
      <c r="W46" s="55"/>
      <c r="X46" s="55"/>
      <c r="Y46" s="55"/>
      <c r="Z46" s="55"/>
      <c r="AA46" s="55"/>
      <c r="AB46" s="55"/>
      <c r="AC46" s="55"/>
      <c r="AD46" s="55"/>
      <c r="AE46" s="55"/>
      <c r="AF46" s="55"/>
      <c r="AG46" s="55"/>
      <c r="AH46" s="55"/>
      <c r="AI46" s="9"/>
      <c r="AJ46" s="55"/>
      <c r="AK46" s="55"/>
      <c r="AL46" s="55"/>
      <c r="AM46" s="55"/>
      <c r="AN46" s="55"/>
      <c r="AO46" s="55"/>
      <c r="AP46" s="55"/>
      <c r="AQ46" s="55"/>
      <c r="AR46" s="55"/>
      <c r="AS46" s="55"/>
      <c r="AT46" s="55"/>
      <c r="AU46" s="55"/>
      <c r="AV46" s="58"/>
      <c r="AW46" s="55"/>
    </row>
    <row r="47" spans="1:49" s="18" customFormat="1" ht="30" customHeight="1" x14ac:dyDescent="0.3">
      <c r="A47" s="45">
        <v>2022</v>
      </c>
      <c r="B47" s="43" t="s">
        <v>174</v>
      </c>
      <c r="C47" s="6">
        <v>400780193</v>
      </c>
      <c r="D47" s="6">
        <v>400011045</v>
      </c>
      <c r="E47" s="71" t="s">
        <v>73</v>
      </c>
      <c r="F47" s="43" t="s">
        <v>13</v>
      </c>
      <c r="G47" s="43" t="s">
        <v>17</v>
      </c>
      <c r="H47" s="43"/>
      <c r="I47" s="43"/>
      <c r="J47" s="43" t="s">
        <v>25</v>
      </c>
      <c r="K47" s="43" t="s">
        <v>25</v>
      </c>
      <c r="L47" s="43" t="s">
        <v>25</v>
      </c>
      <c r="M47" s="43" t="s">
        <v>25</v>
      </c>
      <c r="N47" s="43" t="s">
        <v>25</v>
      </c>
      <c r="O47" s="7">
        <v>0.57084305357989606</v>
      </c>
      <c r="P47" s="43"/>
      <c r="Q47" s="46" t="s">
        <v>151</v>
      </c>
      <c r="R47" s="44">
        <v>18057085</v>
      </c>
      <c r="S47" s="43"/>
      <c r="T47" s="44">
        <v>18057085</v>
      </c>
      <c r="U47" s="49">
        <v>2091010.44</v>
      </c>
      <c r="V47" s="43"/>
      <c r="W47" s="48">
        <f t="shared" ref="W47:W51" si="191">U47+V47</f>
        <v>2091010.44</v>
      </c>
      <c r="X47" s="48">
        <f t="shared" ref="X47" si="192">V47+W47</f>
        <v>2091010.44</v>
      </c>
      <c r="Y47" s="48">
        <f t="shared" ref="Y47" si="193">W47+X47</f>
        <v>4182020.88</v>
      </c>
      <c r="Z47" s="48">
        <f t="shared" ref="Z47" si="194">X47+Y47</f>
        <v>6273031.3200000003</v>
      </c>
      <c r="AA47" s="43"/>
      <c r="AB47" s="43"/>
      <c r="AC47" s="43">
        <v>3400</v>
      </c>
      <c r="AD47" s="9">
        <v>5522</v>
      </c>
      <c r="AE47" s="8">
        <f t="shared" ref="AE47:AE48" si="195">(AD47-AC47)/AC47</f>
        <v>0.62411764705882355</v>
      </c>
      <c r="AF47" s="8">
        <f t="shared" ref="AF47:AF51" si="196">(AE47-AD47)/AD47</f>
        <v>-0.99988697615953304</v>
      </c>
      <c r="AG47" s="8">
        <f t="shared" ref="AG47:AG51" si="197">(AF47-AE47)/AE47</f>
        <v>-2.6020809231585358</v>
      </c>
      <c r="AH47" s="9">
        <v>81</v>
      </c>
      <c r="AI47" s="9">
        <v>95</v>
      </c>
      <c r="AJ47" s="9">
        <v>81</v>
      </c>
      <c r="AK47" s="8">
        <f t="shared" ref="AK47:AK48" si="198">(AJ47-AH47)/AH47</f>
        <v>0</v>
      </c>
      <c r="AL47" s="43"/>
      <c r="AM47" s="8">
        <f t="shared" ref="AM47:AM48" si="199">(AL47-AI47)/AI47</f>
        <v>-1</v>
      </c>
      <c r="AN47" s="8">
        <f t="shared" ref="AN47:AN51" si="200">(AM47-AJ47)/AJ47</f>
        <v>-1.0123456790123457</v>
      </c>
      <c r="AO47" s="8" t="e">
        <f t="shared" ref="AO47:AO51" si="201">(AN47-AK47)/AK47</f>
        <v>#DIV/0!</v>
      </c>
      <c r="AP47" s="8" t="e">
        <f t="shared" ref="AP47:AP51" si="202">(AO47-AL47)/AL47</f>
        <v>#DIV/0!</v>
      </c>
      <c r="AQ47" s="43"/>
      <c r="AR47" s="43"/>
      <c r="AS47" s="10" t="e">
        <f t="shared" ref="AS47:AS48" si="203">(AR47-AQ47)/AQ47</f>
        <v>#DIV/0!</v>
      </c>
      <c r="AT47" s="43">
        <v>56.81</v>
      </c>
      <c r="AU47" s="9">
        <v>61.5</v>
      </c>
      <c r="AV47" s="61">
        <f t="shared" ref="AV47:AV48" si="204">(AU47-AT47)/AT47</f>
        <v>8.2555888047878848E-2</v>
      </c>
      <c r="AW47" s="48"/>
    </row>
    <row r="48" spans="1:49" s="18" customFormat="1" ht="30" customHeight="1" x14ac:dyDescent="0.3">
      <c r="A48" s="45">
        <v>2023</v>
      </c>
      <c r="B48" s="43" t="s">
        <v>175</v>
      </c>
      <c r="C48" s="6">
        <v>400014221</v>
      </c>
      <c r="D48" s="6">
        <v>400780995</v>
      </c>
      <c r="E48" s="71" t="s">
        <v>73</v>
      </c>
      <c r="F48" s="43" t="s">
        <v>12</v>
      </c>
      <c r="G48" s="43" t="s">
        <v>17</v>
      </c>
      <c r="H48" s="43"/>
      <c r="I48" s="43"/>
      <c r="J48" s="43" t="s">
        <v>25</v>
      </c>
      <c r="K48" s="43" t="s">
        <v>25</v>
      </c>
      <c r="L48" s="43" t="s">
        <v>25</v>
      </c>
      <c r="M48" s="43" t="s">
        <v>25</v>
      </c>
      <c r="N48" s="43" t="s">
        <v>25</v>
      </c>
      <c r="O48" s="7">
        <v>0</v>
      </c>
      <c r="P48" s="43"/>
      <c r="Q48" s="46" t="s">
        <v>151</v>
      </c>
      <c r="R48" s="44">
        <v>10400000</v>
      </c>
      <c r="S48" s="43"/>
      <c r="T48" s="44">
        <v>10400000</v>
      </c>
      <c r="U48" s="49">
        <v>1204320</v>
      </c>
      <c r="V48" s="43"/>
      <c r="W48" s="48">
        <f t="shared" si="191"/>
        <v>1204320</v>
      </c>
      <c r="X48" s="48">
        <f>V48+W48</f>
        <v>1204320</v>
      </c>
      <c r="Y48" s="48">
        <f>W48+X48</f>
        <v>2408640</v>
      </c>
      <c r="Z48" s="48">
        <f>X48+Y48</f>
        <v>3612960</v>
      </c>
      <c r="AA48" s="43"/>
      <c r="AB48" s="43" t="s">
        <v>6</v>
      </c>
      <c r="AC48" s="43">
        <v>2824</v>
      </c>
      <c r="AD48" s="9">
        <v>4670</v>
      </c>
      <c r="AE48" s="8">
        <f t="shared" si="195"/>
        <v>0.65368271954674217</v>
      </c>
      <c r="AF48" s="8">
        <f t="shared" si="196"/>
        <v>-0.9998600251135874</v>
      </c>
      <c r="AG48" s="8">
        <f t="shared" si="197"/>
        <v>-2.5295800167501468</v>
      </c>
      <c r="AH48" s="9">
        <v>70</v>
      </c>
      <c r="AI48" s="9">
        <v>70</v>
      </c>
      <c r="AJ48" s="9">
        <v>63</v>
      </c>
      <c r="AK48" s="8">
        <f t="shared" si="198"/>
        <v>-0.1</v>
      </c>
      <c r="AL48" s="43"/>
      <c r="AM48" s="8">
        <f t="shared" si="199"/>
        <v>-1</v>
      </c>
      <c r="AN48" s="8">
        <f t="shared" si="200"/>
        <v>-1.0158730158730158</v>
      </c>
      <c r="AO48" s="8">
        <f t="shared" si="201"/>
        <v>9.1587301587301582</v>
      </c>
      <c r="AP48" s="8" t="e">
        <f t="shared" si="202"/>
        <v>#DIV/0!</v>
      </c>
      <c r="AQ48" s="43"/>
      <c r="AR48" s="43"/>
      <c r="AS48" s="10" t="e">
        <f t="shared" si="203"/>
        <v>#DIV/0!</v>
      </c>
      <c r="AT48" s="43">
        <v>58.6</v>
      </c>
      <c r="AU48" s="9">
        <v>65</v>
      </c>
      <c r="AV48" s="61">
        <f t="shared" si="204"/>
        <v>0.10921501706484639</v>
      </c>
      <c r="AW48" s="48"/>
    </row>
    <row r="49" spans="1:49" s="18" customFormat="1" ht="30" customHeight="1" x14ac:dyDescent="0.3">
      <c r="A49" s="45">
        <v>2024</v>
      </c>
      <c r="B49" s="43" t="s">
        <v>103</v>
      </c>
      <c r="C49" s="6">
        <v>400000436</v>
      </c>
      <c r="D49" s="6">
        <v>400780763</v>
      </c>
      <c r="E49" s="71" t="s">
        <v>73</v>
      </c>
      <c r="F49" s="43" t="s">
        <v>11</v>
      </c>
      <c r="G49" s="43" t="s">
        <v>19</v>
      </c>
      <c r="H49" s="43"/>
      <c r="I49" s="43"/>
      <c r="J49" s="43" t="s">
        <v>25</v>
      </c>
      <c r="K49" s="43" t="s">
        <v>25</v>
      </c>
      <c r="L49" s="43" t="s">
        <v>25</v>
      </c>
      <c r="M49" s="43" t="s">
        <v>25</v>
      </c>
      <c r="N49" s="43" t="s">
        <v>25</v>
      </c>
      <c r="O49" s="7">
        <v>0.03</v>
      </c>
      <c r="P49" s="43"/>
      <c r="Q49" s="46" t="s">
        <v>151</v>
      </c>
      <c r="R49" s="44">
        <v>3000000</v>
      </c>
      <c r="S49" s="43"/>
      <c r="T49" s="44">
        <v>3000000</v>
      </c>
      <c r="U49" s="49">
        <v>347400</v>
      </c>
      <c r="V49" s="43"/>
      <c r="W49" s="48">
        <f t="shared" si="191"/>
        <v>347400</v>
      </c>
      <c r="X49" s="48">
        <f t="shared" ref="X49:X51" si="205">V49+W49</f>
        <v>347400</v>
      </c>
      <c r="Y49" s="48">
        <f t="shared" ref="Y49:Y51" si="206">W49+X49</f>
        <v>694800</v>
      </c>
      <c r="Z49" s="48">
        <f t="shared" ref="Z49:Z51" si="207">X49+Y49</f>
        <v>1042200</v>
      </c>
      <c r="AA49" s="43"/>
      <c r="AB49" s="43" t="s">
        <v>6</v>
      </c>
      <c r="AC49" s="43">
        <v>3000</v>
      </c>
      <c r="AD49" s="43">
        <v>4500</v>
      </c>
      <c r="AE49" s="8">
        <f>(AD49-AC49)/AC49</f>
        <v>0.5</v>
      </c>
      <c r="AF49" s="8">
        <f t="shared" si="196"/>
        <v>-0.99988888888888894</v>
      </c>
      <c r="AG49" s="8">
        <f t="shared" si="197"/>
        <v>-2.9997777777777781</v>
      </c>
      <c r="AH49" s="43">
        <f>52+2+0</f>
        <v>54</v>
      </c>
      <c r="AI49" s="9">
        <v>52</v>
      </c>
      <c r="AJ49" s="43">
        <f>61+2+0</f>
        <v>63</v>
      </c>
      <c r="AK49" s="8">
        <f>(AJ49-AH49)/AH49</f>
        <v>0.16666666666666666</v>
      </c>
      <c r="AL49" s="43"/>
      <c r="AM49" s="8">
        <f>(AL49-AI49)/AI49</f>
        <v>-1</v>
      </c>
      <c r="AN49" s="8">
        <f t="shared" si="200"/>
        <v>-1.0158730158730158</v>
      </c>
      <c r="AO49" s="8">
        <f t="shared" si="201"/>
        <v>-7.0952380952380958</v>
      </c>
      <c r="AP49" s="8" t="e">
        <f t="shared" si="202"/>
        <v>#DIV/0!</v>
      </c>
      <c r="AQ49" s="43"/>
      <c r="AR49" s="43"/>
      <c r="AS49" s="10" t="e">
        <f>(AR49-AQ49)/AQ49</f>
        <v>#DIV/0!</v>
      </c>
      <c r="AT49" s="43">
        <v>54.22</v>
      </c>
      <c r="AU49" s="43">
        <v>62</v>
      </c>
      <c r="AV49" s="61">
        <f>(AU49-AT49)/AT49</f>
        <v>0.14348948727406863</v>
      </c>
      <c r="AW49" s="48"/>
    </row>
    <row r="50" spans="1:49" s="18" customFormat="1" ht="30" customHeight="1" x14ac:dyDescent="0.3">
      <c r="A50" s="45">
        <v>2024</v>
      </c>
      <c r="B50" s="43" t="s">
        <v>102</v>
      </c>
      <c r="C50" s="6">
        <v>400013082</v>
      </c>
      <c r="D50" s="6">
        <v>400781068</v>
      </c>
      <c r="E50" s="71" t="s">
        <v>73</v>
      </c>
      <c r="F50" s="43" t="s">
        <v>12</v>
      </c>
      <c r="G50" s="43" t="s">
        <v>19</v>
      </c>
      <c r="H50" s="43"/>
      <c r="I50" s="43"/>
      <c r="J50" s="43" t="s">
        <v>25</v>
      </c>
      <c r="K50" s="43" t="s">
        <v>26</v>
      </c>
      <c r="L50" s="43" t="s">
        <v>26</v>
      </c>
      <c r="M50" s="43" t="s">
        <v>26</v>
      </c>
      <c r="N50" s="43" t="s">
        <v>25</v>
      </c>
      <c r="O50" s="7">
        <v>1.4999999999999999E-2</v>
      </c>
      <c r="P50" s="43"/>
      <c r="Q50" s="46" t="s">
        <v>151</v>
      </c>
      <c r="R50" s="44">
        <v>2000000</v>
      </c>
      <c r="S50" s="43"/>
      <c r="T50" s="44">
        <v>2000000</v>
      </c>
      <c r="U50" s="49">
        <v>231600</v>
      </c>
      <c r="V50" s="43"/>
      <c r="W50" s="48">
        <f t="shared" si="191"/>
        <v>231600</v>
      </c>
      <c r="X50" s="48">
        <f t="shared" si="205"/>
        <v>231600</v>
      </c>
      <c r="Y50" s="48">
        <f t="shared" si="206"/>
        <v>463200</v>
      </c>
      <c r="Z50" s="48">
        <f t="shared" si="207"/>
        <v>694800</v>
      </c>
      <c r="AA50" s="43"/>
      <c r="AB50" s="43"/>
      <c r="AC50" s="43">
        <v>4900</v>
      </c>
      <c r="AD50" s="43">
        <v>0</v>
      </c>
      <c r="AE50" s="8">
        <f t="shared" ref="AE50:AE51" si="208">(AD50-AC50)/AC50</f>
        <v>-1</v>
      </c>
      <c r="AF50" s="8" t="e">
        <f t="shared" si="196"/>
        <v>#DIV/0!</v>
      </c>
      <c r="AG50" s="8" t="e">
        <f t="shared" si="197"/>
        <v>#DIV/0!</v>
      </c>
      <c r="AH50" s="43">
        <v>70</v>
      </c>
      <c r="AI50" s="9">
        <v>70</v>
      </c>
      <c r="AJ50" s="43">
        <v>70</v>
      </c>
      <c r="AK50" s="8">
        <f t="shared" ref="AK50:AK51" si="209">(AJ50-AH50)/AH50</f>
        <v>0</v>
      </c>
      <c r="AL50" s="43"/>
      <c r="AM50" s="8">
        <f t="shared" ref="AM50:AM51" si="210">(AL50-AI50)/AI50</f>
        <v>-1</v>
      </c>
      <c r="AN50" s="8">
        <f t="shared" si="200"/>
        <v>-1.0142857142857142</v>
      </c>
      <c r="AO50" s="8" t="e">
        <f t="shared" si="201"/>
        <v>#DIV/0!</v>
      </c>
      <c r="AP50" s="8" t="e">
        <f t="shared" si="202"/>
        <v>#DIV/0!</v>
      </c>
      <c r="AQ50" s="43"/>
      <c r="AR50" s="43"/>
      <c r="AS50" s="10" t="e">
        <f t="shared" ref="AS50:AS51" si="211">(AR50-AQ50)/AQ50</f>
        <v>#DIV/0!</v>
      </c>
      <c r="AT50" s="43">
        <v>61.62</v>
      </c>
      <c r="AU50" s="43">
        <v>0</v>
      </c>
      <c r="AV50" s="61">
        <f t="shared" ref="AV50:AV51" si="212">(AU50-AT50)/AT50</f>
        <v>-1</v>
      </c>
      <c r="AW50" s="48"/>
    </row>
    <row r="51" spans="1:49" s="18" customFormat="1" ht="30" customHeight="1" x14ac:dyDescent="0.3">
      <c r="A51" s="45">
        <v>2024</v>
      </c>
      <c r="B51" s="43" t="s">
        <v>101</v>
      </c>
      <c r="C51" s="6">
        <v>400014551</v>
      </c>
      <c r="D51" s="6">
        <v>400784088</v>
      </c>
      <c r="E51" s="71" t="s">
        <v>73</v>
      </c>
      <c r="F51" s="43" t="s">
        <v>12</v>
      </c>
      <c r="G51" s="43" t="s">
        <v>19</v>
      </c>
      <c r="H51" s="43"/>
      <c r="I51" s="43"/>
      <c r="J51" s="43" t="s">
        <v>25</v>
      </c>
      <c r="K51" s="43" t="s">
        <v>26</v>
      </c>
      <c r="L51" s="43" t="s">
        <v>25</v>
      </c>
      <c r="M51" s="43" t="s">
        <v>25</v>
      </c>
      <c r="N51" s="43" t="s">
        <v>25</v>
      </c>
      <c r="O51" s="7">
        <v>0.35</v>
      </c>
      <c r="P51" s="43"/>
      <c r="Q51" s="46" t="s">
        <v>151</v>
      </c>
      <c r="R51" s="44">
        <v>5000000</v>
      </c>
      <c r="S51" s="43"/>
      <c r="T51" s="44">
        <v>5000000</v>
      </c>
      <c r="U51" s="49">
        <v>579000</v>
      </c>
      <c r="V51" s="43"/>
      <c r="W51" s="48">
        <f t="shared" si="191"/>
        <v>579000</v>
      </c>
      <c r="X51" s="48">
        <f t="shared" si="205"/>
        <v>579000</v>
      </c>
      <c r="Y51" s="48">
        <f t="shared" si="206"/>
        <v>1158000</v>
      </c>
      <c r="Z51" s="48">
        <f t="shared" si="207"/>
        <v>1737000</v>
      </c>
      <c r="AA51" s="43"/>
      <c r="AB51" s="43"/>
      <c r="AC51" s="43">
        <v>2892</v>
      </c>
      <c r="AD51" s="9">
        <v>3794</v>
      </c>
      <c r="AE51" s="8">
        <f t="shared" si="208"/>
        <v>0.31189488243430152</v>
      </c>
      <c r="AF51" s="8">
        <f t="shared" si="196"/>
        <v>-0.99991779259819857</v>
      </c>
      <c r="AG51" s="8">
        <f t="shared" si="197"/>
        <v>-4.2059448516563087</v>
      </c>
      <c r="AH51" s="9">
        <v>87</v>
      </c>
      <c r="AI51" s="9">
        <v>79</v>
      </c>
      <c r="AJ51" s="9">
        <v>87</v>
      </c>
      <c r="AK51" s="8">
        <f t="shared" si="209"/>
        <v>0</v>
      </c>
      <c r="AL51" s="43"/>
      <c r="AM51" s="8">
        <f t="shared" si="210"/>
        <v>-1</v>
      </c>
      <c r="AN51" s="8">
        <f t="shared" si="200"/>
        <v>-1.0114942528735633</v>
      </c>
      <c r="AO51" s="8" t="e">
        <f t="shared" si="201"/>
        <v>#DIV/0!</v>
      </c>
      <c r="AP51" s="8" t="e">
        <f t="shared" si="202"/>
        <v>#DIV/0!</v>
      </c>
      <c r="AQ51" s="43"/>
      <c r="AR51" s="43"/>
      <c r="AS51" s="10" t="e">
        <f t="shared" si="211"/>
        <v>#DIV/0!</v>
      </c>
      <c r="AT51" s="43">
        <v>51.34</v>
      </c>
      <c r="AU51" s="9">
        <v>62</v>
      </c>
      <c r="AV51" s="61">
        <f t="shared" si="212"/>
        <v>0.20763537202960647</v>
      </c>
      <c r="AW51" s="48"/>
    </row>
    <row r="52" spans="1:49" s="18" customFormat="1" ht="30" customHeight="1" x14ac:dyDescent="0.3">
      <c r="A52" s="45">
        <v>2022</v>
      </c>
      <c r="B52" s="40" t="s">
        <v>104</v>
      </c>
      <c r="C52" s="6">
        <v>470000761</v>
      </c>
      <c r="D52" s="6">
        <v>470002197</v>
      </c>
      <c r="E52" s="71" t="s">
        <v>80</v>
      </c>
      <c r="F52" s="5" t="s">
        <v>11</v>
      </c>
      <c r="G52" s="5" t="s">
        <v>19</v>
      </c>
      <c r="H52" s="5"/>
      <c r="I52" s="5"/>
      <c r="J52" s="5" t="s">
        <v>25</v>
      </c>
      <c r="K52" s="5" t="s">
        <v>26</v>
      </c>
      <c r="L52" s="5" t="s">
        <v>26</v>
      </c>
      <c r="M52" s="5" t="s">
        <v>26</v>
      </c>
      <c r="N52" s="5" t="s">
        <v>26</v>
      </c>
      <c r="O52" s="7">
        <v>0.25</v>
      </c>
      <c r="P52" s="5"/>
      <c r="Q52" s="46" t="s">
        <v>151</v>
      </c>
      <c r="R52" s="31">
        <v>5500000</v>
      </c>
      <c r="S52" s="5"/>
      <c r="T52" s="31">
        <v>5500000</v>
      </c>
      <c r="U52" s="49">
        <v>636900</v>
      </c>
      <c r="V52" s="5"/>
      <c r="W52" s="48">
        <f t="shared" ref="W52" si="213">U52+V52</f>
        <v>636900</v>
      </c>
      <c r="X52" s="48">
        <f t="shared" ref="X52:X55" si="214">V52+W52</f>
        <v>636900</v>
      </c>
      <c r="Y52" s="48">
        <f t="shared" ref="Y52:Y55" si="215">W52+X52</f>
        <v>1273800</v>
      </c>
      <c r="Z52" s="48">
        <f t="shared" ref="Z52:Z55" si="216">X52+Y52</f>
        <v>1910700</v>
      </c>
      <c r="AA52" s="5"/>
      <c r="AB52" s="5" t="s">
        <v>4</v>
      </c>
      <c r="AC52" s="5">
        <v>4756</v>
      </c>
      <c r="AD52" s="5">
        <v>5480</v>
      </c>
      <c r="AE52" s="8">
        <f t="shared" ref="AE52" si="217">(AD52-AC52)/AC52</f>
        <v>0.15222876366694701</v>
      </c>
      <c r="AF52" s="8">
        <f t="shared" ref="AF52" si="218">(AE52-AD52)/AD52</f>
        <v>-0.9999722210285279</v>
      </c>
      <c r="AG52" s="8">
        <f t="shared" ref="AG52" si="219">(AF52-AE52)/AE52</f>
        <v>-7.5688782917288373</v>
      </c>
      <c r="AH52" s="5">
        <v>89</v>
      </c>
      <c r="AI52" s="9">
        <v>89</v>
      </c>
      <c r="AJ52" s="5">
        <v>90</v>
      </c>
      <c r="AK52" s="8">
        <f t="shared" si="83"/>
        <v>1.1235955056179775E-2</v>
      </c>
      <c r="AL52" s="5"/>
      <c r="AM52" s="8">
        <f t="shared" ref="AM52" si="220">(AL52-AI52)/AI52</f>
        <v>-1</v>
      </c>
      <c r="AN52" s="8">
        <f t="shared" ref="AN52:AP54" si="221">(AM52-AJ52)/AJ52</f>
        <v>-1.0111111111111111</v>
      </c>
      <c r="AO52" s="8">
        <f t="shared" si="221"/>
        <v>-90.988888888888894</v>
      </c>
      <c r="AP52" s="8" t="e">
        <f t="shared" si="221"/>
        <v>#DIV/0!</v>
      </c>
      <c r="AQ52" s="5"/>
      <c r="AR52" s="5"/>
      <c r="AS52" s="10" t="e">
        <f>(AR52-AQ52)/AQ52</f>
        <v>#DIV/0!</v>
      </c>
      <c r="AT52" s="5">
        <v>52.55</v>
      </c>
      <c r="AU52" s="5">
        <v>55.79</v>
      </c>
      <c r="AV52" s="61">
        <f t="shared" si="89"/>
        <v>6.165556612749766E-2</v>
      </c>
      <c r="AW52" s="48"/>
    </row>
    <row r="53" spans="1:49" s="18" customFormat="1" ht="30" customHeight="1" x14ac:dyDescent="0.3">
      <c r="A53" s="45">
        <v>2023</v>
      </c>
      <c r="B53" s="40" t="s">
        <v>107</v>
      </c>
      <c r="C53" s="6">
        <v>470000654</v>
      </c>
      <c r="D53" s="6">
        <v>470002056</v>
      </c>
      <c r="E53" s="71" t="s">
        <v>80</v>
      </c>
      <c r="F53" s="5" t="s">
        <v>11</v>
      </c>
      <c r="G53" s="5" t="s">
        <v>17</v>
      </c>
      <c r="H53" s="5"/>
      <c r="I53" s="5"/>
      <c r="J53" s="5" t="s">
        <v>25</v>
      </c>
      <c r="K53" s="5" t="s">
        <v>25</v>
      </c>
      <c r="L53" s="5" t="s">
        <v>26</v>
      </c>
      <c r="M53" s="5" t="s">
        <v>26</v>
      </c>
      <c r="N53" s="5" t="s">
        <v>25</v>
      </c>
      <c r="O53" s="7">
        <v>0</v>
      </c>
      <c r="P53" s="5"/>
      <c r="Q53" s="46" t="s">
        <v>151</v>
      </c>
      <c r="R53" s="31">
        <v>3000000</v>
      </c>
      <c r="S53" s="5"/>
      <c r="T53" s="31">
        <v>3000000</v>
      </c>
      <c r="U53" s="49">
        <v>347400</v>
      </c>
      <c r="V53" s="5"/>
      <c r="W53" s="48">
        <f>U53+V53</f>
        <v>347400</v>
      </c>
      <c r="X53" s="48">
        <f>V53+W53</f>
        <v>347400</v>
      </c>
      <c r="Y53" s="48">
        <f>W53+X53</f>
        <v>694800</v>
      </c>
      <c r="Z53" s="48">
        <f>X53+Y53</f>
        <v>1042200</v>
      </c>
      <c r="AA53" s="5"/>
      <c r="AB53" s="5" t="s">
        <v>4</v>
      </c>
      <c r="AC53" s="5">
        <v>0</v>
      </c>
      <c r="AD53" s="5">
        <v>0</v>
      </c>
      <c r="AE53" s="8" t="e">
        <f>(AD53-AC53)/AC53</f>
        <v>#DIV/0!</v>
      </c>
      <c r="AF53" s="8" t="e">
        <f>(AE53-AD53)/AD53</f>
        <v>#DIV/0!</v>
      </c>
      <c r="AG53" s="8" t="e">
        <f>(AF53-AE53)/AE53</f>
        <v>#DIV/0!</v>
      </c>
      <c r="AH53" s="5">
        <v>60</v>
      </c>
      <c r="AI53" s="9"/>
      <c r="AJ53" s="5">
        <v>60</v>
      </c>
      <c r="AK53" s="8">
        <f>(AJ53-AH53)/AH53</f>
        <v>0</v>
      </c>
      <c r="AL53" s="5"/>
      <c r="AM53" s="8" t="e">
        <f>(AL53-AI53)/AI53</f>
        <v>#DIV/0!</v>
      </c>
      <c r="AN53" s="8" t="e">
        <f>(AM53-AJ53)/AJ53</f>
        <v>#DIV/0!</v>
      </c>
      <c r="AO53" s="8" t="e">
        <f>(AN53-AK53)/AK53</f>
        <v>#DIV/0!</v>
      </c>
      <c r="AP53" s="8" t="e">
        <f>(AO53-AL53)/AL53</f>
        <v>#DIV/0!</v>
      </c>
      <c r="AQ53" s="5"/>
      <c r="AR53" s="5"/>
      <c r="AS53" s="10" t="e">
        <f>(AR53-AQ53)/AQ53</f>
        <v>#DIV/0!</v>
      </c>
      <c r="AT53" s="5">
        <v>0</v>
      </c>
      <c r="AU53" s="5">
        <v>0</v>
      </c>
      <c r="AV53" s="61" t="e">
        <f>(AU53-AT53)/AT53</f>
        <v>#DIV/0!</v>
      </c>
      <c r="AW53" s="48" t="s">
        <v>168</v>
      </c>
    </row>
    <row r="54" spans="1:49" s="18" customFormat="1" ht="45" customHeight="1" x14ac:dyDescent="0.3">
      <c r="A54" s="45">
        <v>2023</v>
      </c>
      <c r="B54" s="40" t="s">
        <v>106</v>
      </c>
      <c r="C54" s="6">
        <v>470000746</v>
      </c>
      <c r="D54" s="6">
        <v>470002155</v>
      </c>
      <c r="E54" s="71" t="s">
        <v>80</v>
      </c>
      <c r="F54" s="5" t="s">
        <v>11</v>
      </c>
      <c r="G54" s="5" t="s">
        <v>17</v>
      </c>
      <c r="H54" s="5"/>
      <c r="I54" s="5"/>
      <c r="J54" s="5" t="s">
        <v>25</v>
      </c>
      <c r="K54" s="5" t="s">
        <v>25</v>
      </c>
      <c r="L54" s="5" t="s">
        <v>25</v>
      </c>
      <c r="M54" s="5" t="s">
        <v>25</v>
      </c>
      <c r="N54" s="5" t="s">
        <v>25</v>
      </c>
      <c r="O54" s="7">
        <v>0.23024390243902443</v>
      </c>
      <c r="P54" s="5"/>
      <c r="Q54" s="46" t="s">
        <v>151</v>
      </c>
      <c r="R54" s="31">
        <v>14000000</v>
      </c>
      <c r="S54" s="5"/>
      <c r="T54" s="31">
        <v>14000000</v>
      </c>
      <c r="U54" s="49">
        <v>1621200</v>
      </c>
      <c r="V54" s="5"/>
      <c r="W54" s="48">
        <f t="shared" ref="W54" si="222">U54+V54</f>
        <v>1621200</v>
      </c>
      <c r="X54" s="48">
        <f t="shared" si="214"/>
        <v>1621200</v>
      </c>
      <c r="Y54" s="48">
        <f t="shared" si="215"/>
        <v>3242400</v>
      </c>
      <c r="Z54" s="48">
        <f t="shared" si="216"/>
        <v>4863600</v>
      </c>
      <c r="AA54" s="5"/>
      <c r="AB54" s="5" t="s">
        <v>6</v>
      </c>
      <c r="AC54" s="5">
        <v>0</v>
      </c>
      <c r="AD54" s="5">
        <v>4822</v>
      </c>
      <c r="AE54" s="8" t="e">
        <f t="shared" ref="AE54:AE55" si="223">(AD54-AC54)/AC54</f>
        <v>#DIV/0!</v>
      </c>
      <c r="AF54" s="8" t="e">
        <f t="shared" ref="AF54:AF55" si="224">(AE54-AD54)/AD54</f>
        <v>#DIV/0!</v>
      </c>
      <c r="AG54" s="8" t="e">
        <f t="shared" ref="AG54:AG55" si="225">(AF54-AE54)/AE54</f>
        <v>#DIV/0!</v>
      </c>
      <c r="AH54" s="5">
        <v>82</v>
      </c>
      <c r="AI54" s="9">
        <v>82</v>
      </c>
      <c r="AJ54" s="5">
        <v>82</v>
      </c>
      <c r="AK54" s="8">
        <f t="shared" si="83"/>
        <v>0</v>
      </c>
      <c r="AL54" s="5"/>
      <c r="AM54" s="8">
        <f t="shared" ref="AM54" si="226">(AL54-AI54)/AI54</f>
        <v>-1</v>
      </c>
      <c r="AN54" s="8">
        <f t="shared" si="221"/>
        <v>-1.0121951219512195</v>
      </c>
      <c r="AO54" s="8" t="e">
        <f t="shared" si="221"/>
        <v>#DIV/0!</v>
      </c>
      <c r="AP54" s="8" t="e">
        <f t="shared" si="221"/>
        <v>#DIV/0!</v>
      </c>
      <c r="AQ54" s="5"/>
      <c r="AR54" s="5"/>
      <c r="AS54" s="10" t="e">
        <f>(AR54-AQ54)/AQ54</f>
        <v>#DIV/0!</v>
      </c>
      <c r="AT54" s="5">
        <v>59.52</v>
      </c>
      <c r="AU54" s="5">
        <v>62.04</v>
      </c>
      <c r="AV54" s="61">
        <f t="shared" si="89"/>
        <v>4.2338709677419283E-2</v>
      </c>
      <c r="AW54" s="48"/>
    </row>
    <row r="55" spans="1:49" s="18" customFormat="1" ht="30" customHeight="1" x14ac:dyDescent="0.3">
      <c r="A55" s="45">
        <v>2024</v>
      </c>
      <c r="B55" s="40" t="s">
        <v>105</v>
      </c>
      <c r="C55" s="6">
        <v>470000688</v>
      </c>
      <c r="D55" s="6">
        <v>470002080</v>
      </c>
      <c r="E55" s="71" t="s">
        <v>80</v>
      </c>
      <c r="F55" s="5" t="s">
        <v>11</v>
      </c>
      <c r="G55" s="5" t="s">
        <v>19</v>
      </c>
      <c r="H55" s="5"/>
      <c r="I55" s="5"/>
      <c r="J55" s="5" t="s">
        <v>25</v>
      </c>
      <c r="K55" s="5" t="s">
        <v>26</v>
      </c>
      <c r="L55" s="5" t="s">
        <v>26</v>
      </c>
      <c r="M55" s="5" t="s">
        <v>25</v>
      </c>
      <c r="N55" s="5" t="s">
        <v>26</v>
      </c>
      <c r="O55" s="7">
        <v>0.4</v>
      </c>
      <c r="P55" s="5"/>
      <c r="Q55" s="46" t="s">
        <v>151</v>
      </c>
      <c r="R55" s="31">
        <v>4800000</v>
      </c>
      <c r="S55" s="5"/>
      <c r="T55" s="31">
        <v>4800000</v>
      </c>
      <c r="U55" s="49">
        <v>555840</v>
      </c>
      <c r="V55" s="5"/>
      <c r="W55" s="48">
        <f t="shared" ref="W55" si="227">U55+V55</f>
        <v>555840</v>
      </c>
      <c r="X55" s="48">
        <f t="shared" si="214"/>
        <v>555840</v>
      </c>
      <c r="Y55" s="48">
        <f t="shared" si="215"/>
        <v>1111680</v>
      </c>
      <c r="Z55" s="48">
        <f t="shared" si="216"/>
        <v>1667520</v>
      </c>
      <c r="AA55" s="5"/>
      <c r="AB55" s="5"/>
      <c r="AC55" s="5">
        <v>1000</v>
      </c>
      <c r="AD55" s="5">
        <v>1500</v>
      </c>
      <c r="AE55" s="8">
        <f t="shared" si="223"/>
        <v>0.5</v>
      </c>
      <c r="AF55" s="8">
        <f t="shared" si="224"/>
        <v>-0.9996666666666667</v>
      </c>
      <c r="AG55" s="8">
        <f t="shared" si="225"/>
        <v>-2.9993333333333334</v>
      </c>
      <c r="AH55" s="5">
        <v>61</v>
      </c>
      <c r="AI55" s="9">
        <v>61</v>
      </c>
      <c r="AJ55" s="5">
        <v>61</v>
      </c>
      <c r="AK55" s="8">
        <f t="shared" si="83"/>
        <v>0</v>
      </c>
      <c r="AL55" s="5"/>
      <c r="AM55" s="8">
        <f t="shared" ref="AM55:AP55" si="228">(AL55-AI55)/AI55</f>
        <v>-1</v>
      </c>
      <c r="AN55" s="8">
        <f t="shared" si="228"/>
        <v>-1.0163934426229508</v>
      </c>
      <c r="AO55" s="8" t="e">
        <f t="shared" si="228"/>
        <v>#DIV/0!</v>
      </c>
      <c r="AP55" s="8" t="e">
        <f t="shared" si="228"/>
        <v>#DIV/0!</v>
      </c>
      <c r="AQ55" s="5"/>
      <c r="AR55" s="5"/>
      <c r="AS55" s="10" t="e">
        <f>(AR55-AQ55)/AQ55</f>
        <v>#DIV/0!</v>
      </c>
      <c r="AT55" s="5">
        <v>57.02</v>
      </c>
      <c r="AU55" s="5">
        <v>1</v>
      </c>
      <c r="AV55" s="61">
        <f t="shared" si="89"/>
        <v>-0.98246229393195372</v>
      </c>
      <c r="AW55" s="48"/>
    </row>
    <row r="56" spans="1:49" s="18" customFormat="1" ht="45" customHeight="1" x14ac:dyDescent="0.3">
      <c r="A56" s="45">
        <v>2022</v>
      </c>
      <c r="B56" s="40" t="s">
        <v>176</v>
      </c>
      <c r="C56" s="6">
        <v>640795621</v>
      </c>
      <c r="D56" s="6">
        <v>640796025</v>
      </c>
      <c r="E56" s="71" t="s">
        <v>86</v>
      </c>
      <c r="F56" s="5" t="s">
        <v>15</v>
      </c>
      <c r="G56" s="5" t="s">
        <v>19</v>
      </c>
      <c r="H56" s="5"/>
      <c r="I56" s="5"/>
      <c r="J56" s="5" t="s">
        <v>25</v>
      </c>
      <c r="K56" s="5" t="s">
        <v>26</v>
      </c>
      <c r="L56" s="5" t="s">
        <v>26</v>
      </c>
      <c r="M56" s="5" t="s">
        <v>26</v>
      </c>
      <c r="N56" s="5" t="s">
        <v>26</v>
      </c>
      <c r="O56" s="7">
        <v>0.15</v>
      </c>
      <c r="P56" s="5"/>
      <c r="Q56" s="5" t="s">
        <v>78</v>
      </c>
      <c r="R56" s="31">
        <v>2115748</v>
      </c>
      <c r="S56" s="5"/>
      <c r="T56" s="31">
        <v>2115748</v>
      </c>
      <c r="U56" s="49">
        <v>245003.62</v>
      </c>
      <c r="V56" s="5"/>
      <c r="W56" s="48">
        <f t="shared" ref="W56:W57" si="229">U56+V56</f>
        <v>245003.62</v>
      </c>
      <c r="X56" s="48">
        <f t="shared" ref="X56:X57" si="230">V56+W56</f>
        <v>245003.62</v>
      </c>
      <c r="Y56" s="48">
        <f t="shared" ref="Y56:Y57" si="231">W56+X56</f>
        <v>490007.24</v>
      </c>
      <c r="Z56" s="48">
        <f t="shared" ref="Z56:Z57" si="232">X56+Y56</f>
        <v>735010.86</v>
      </c>
      <c r="AA56" s="5"/>
      <c r="AB56" s="5" t="s">
        <v>6</v>
      </c>
      <c r="AC56" s="5">
        <v>2500</v>
      </c>
      <c r="AD56" s="5">
        <v>2750</v>
      </c>
      <c r="AE56" s="5">
        <f t="shared" ref="AE56:AG56" si="233">(AD56-AC56)/AC56</f>
        <v>0.1</v>
      </c>
      <c r="AF56" s="5">
        <f t="shared" si="233"/>
        <v>-0.99996363636363639</v>
      </c>
      <c r="AG56" s="5">
        <f t="shared" si="233"/>
        <v>-10.999636363636364</v>
      </c>
      <c r="AH56" s="5">
        <v>128</v>
      </c>
      <c r="AI56" s="9">
        <v>113</v>
      </c>
      <c r="AJ56" s="5">
        <v>130</v>
      </c>
      <c r="AK56" s="5">
        <f t="shared" ref="AK56" si="234">(AJ56-AH56)/AH56</f>
        <v>1.5625E-2</v>
      </c>
      <c r="AL56" s="5"/>
      <c r="AM56" s="5">
        <f t="shared" ref="AM56" si="235">(AL56-AI56)/AI56</f>
        <v>-1</v>
      </c>
      <c r="AN56" s="5">
        <f t="shared" ref="AN56" si="236">(AM56-AJ56)/AJ56</f>
        <v>-1.0076923076923077</v>
      </c>
      <c r="AO56" s="5">
        <f t="shared" ref="AO56" si="237">(AN56-AK56)/AK56</f>
        <v>-65.492307692307691</v>
      </c>
      <c r="AP56" s="5" t="e">
        <f t="shared" ref="AP56" si="238">(AO56-AL56)/AL56</f>
        <v>#DIV/0!</v>
      </c>
      <c r="AQ56" s="5"/>
      <c r="AR56" s="5"/>
      <c r="AS56" s="5" t="e">
        <f t="shared" ref="AS56" si="239">(AR56-AQ56)/AQ56</f>
        <v>#DIV/0!</v>
      </c>
      <c r="AT56" s="5">
        <v>57.96</v>
      </c>
      <c r="AU56" s="5">
        <v>60.96</v>
      </c>
      <c r="AV56" s="58">
        <f t="shared" ref="AV56" si="240">(AU56-AT56)/AT56</f>
        <v>5.1759834368530017E-2</v>
      </c>
      <c r="AW56" s="48"/>
    </row>
    <row r="57" spans="1:49" s="18" customFormat="1" ht="45.75" customHeight="1" x14ac:dyDescent="0.3">
      <c r="A57" s="45">
        <v>2022</v>
      </c>
      <c r="B57" s="40" t="s">
        <v>177</v>
      </c>
      <c r="C57" s="6">
        <v>640020707</v>
      </c>
      <c r="D57" s="6">
        <v>640782017</v>
      </c>
      <c r="E57" s="71" t="s">
        <v>86</v>
      </c>
      <c r="F57" s="5" t="s">
        <v>13</v>
      </c>
      <c r="G57" s="5" t="s">
        <v>19</v>
      </c>
      <c r="H57" s="5"/>
      <c r="I57" s="5"/>
      <c r="J57" s="66" t="s">
        <v>25</v>
      </c>
      <c r="K57" s="66" t="s">
        <v>26</v>
      </c>
      <c r="L57" s="66" t="s">
        <v>26</v>
      </c>
      <c r="M57" s="66" t="s">
        <v>26</v>
      </c>
      <c r="N57" s="66" t="s">
        <v>25</v>
      </c>
      <c r="O57" s="7">
        <v>0</v>
      </c>
      <c r="P57" s="5"/>
      <c r="Q57" s="5" t="s">
        <v>78</v>
      </c>
      <c r="R57" s="50">
        <v>5000000</v>
      </c>
      <c r="S57" s="50"/>
      <c r="T57" s="50">
        <v>5000000</v>
      </c>
      <c r="U57" s="49">
        <v>579000</v>
      </c>
      <c r="V57" s="5"/>
      <c r="W57" s="48">
        <f t="shared" si="229"/>
        <v>579000</v>
      </c>
      <c r="X57" s="48">
        <f t="shared" si="230"/>
        <v>579000</v>
      </c>
      <c r="Y57" s="48">
        <f t="shared" si="231"/>
        <v>1158000</v>
      </c>
      <c r="Z57" s="48">
        <f t="shared" si="232"/>
        <v>1737000</v>
      </c>
      <c r="AA57" s="5"/>
      <c r="AB57" s="5"/>
      <c r="AC57" s="5"/>
      <c r="AD57" s="5"/>
      <c r="AE57" s="5"/>
      <c r="AF57" s="5"/>
      <c r="AG57" s="5"/>
      <c r="AH57" s="5"/>
      <c r="AI57" s="9"/>
      <c r="AJ57" s="5"/>
      <c r="AK57" s="5"/>
      <c r="AL57" s="5"/>
      <c r="AM57" s="5"/>
      <c r="AN57" s="5"/>
      <c r="AO57" s="5"/>
      <c r="AP57" s="5"/>
      <c r="AQ57" s="5"/>
      <c r="AR57" s="5"/>
      <c r="AS57" s="5"/>
      <c r="AT57" s="5"/>
      <c r="AU57" s="5"/>
      <c r="AV57" s="58"/>
      <c r="AW57" s="48" t="s">
        <v>187</v>
      </c>
    </row>
    <row r="58" spans="1:49" s="18" customFormat="1" ht="45" customHeight="1" x14ac:dyDescent="0.3">
      <c r="A58" s="45">
        <v>2022</v>
      </c>
      <c r="B58" s="40" t="s">
        <v>178</v>
      </c>
      <c r="C58" s="6">
        <v>640001673</v>
      </c>
      <c r="D58" s="6">
        <v>640787107</v>
      </c>
      <c r="E58" s="71" t="s">
        <v>86</v>
      </c>
      <c r="F58" s="5" t="s">
        <v>11</v>
      </c>
      <c r="G58" s="5" t="s">
        <v>19</v>
      </c>
      <c r="H58" s="5"/>
      <c r="I58" s="5"/>
      <c r="J58" s="66" t="s">
        <v>26</v>
      </c>
      <c r="K58" s="66" t="s">
        <v>26</v>
      </c>
      <c r="L58" s="66" t="s">
        <v>26</v>
      </c>
      <c r="M58" s="66" t="s">
        <v>26</v>
      </c>
      <c r="N58" s="66" t="s">
        <v>26</v>
      </c>
      <c r="O58" s="7">
        <v>0</v>
      </c>
      <c r="P58" s="5"/>
      <c r="Q58" s="46" t="s">
        <v>151</v>
      </c>
      <c r="R58" s="50" t="s">
        <v>153</v>
      </c>
      <c r="S58" s="50"/>
      <c r="T58" s="50" t="s">
        <v>154</v>
      </c>
      <c r="U58" s="49">
        <v>55005</v>
      </c>
      <c r="V58" s="5"/>
      <c r="W58" s="48">
        <f t="shared" ref="W58:W61" si="241">U58+V58</f>
        <v>55005</v>
      </c>
      <c r="X58" s="48">
        <f t="shared" ref="X58:X61" si="242">V58+W58</f>
        <v>55005</v>
      </c>
      <c r="Y58" s="48">
        <f t="shared" ref="Y58:Y61" si="243">W58+X58</f>
        <v>110010</v>
      </c>
      <c r="Z58" s="48">
        <f t="shared" ref="Z58:Z61" si="244">X58+Y58</f>
        <v>165015</v>
      </c>
      <c r="AA58" s="5"/>
      <c r="AB58" s="5"/>
      <c r="AC58" s="5">
        <v>2500</v>
      </c>
      <c r="AD58" s="5">
        <v>2750</v>
      </c>
      <c r="AE58" s="5">
        <f t="shared" ref="AE58" si="245">(AD58-AC58)/AC58</f>
        <v>0.1</v>
      </c>
      <c r="AF58" s="5">
        <f t="shared" ref="AF58" si="246">(AE58-AD58)/AD58</f>
        <v>-0.99996363636363639</v>
      </c>
      <c r="AG58" s="5">
        <f t="shared" ref="AG58" si="247">(AF58-AE58)/AE58</f>
        <v>-10.999636363636364</v>
      </c>
      <c r="AH58" s="5">
        <v>58</v>
      </c>
      <c r="AI58" s="9"/>
      <c r="AJ58" s="5">
        <v>58</v>
      </c>
      <c r="AK58" s="5">
        <f t="shared" ref="AK58" si="248">(AJ58-AH58)/AH58</f>
        <v>0</v>
      </c>
      <c r="AL58" s="5"/>
      <c r="AM58" s="5" t="e">
        <f t="shared" ref="AM58" si="249">(AL58-AI58)/AI58</f>
        <v>#DIV/0!</v>
      </c>
      <c r="AN58" s="5" t="e">
        <f t="shared" ref="AN58" si="250">(AM58-AJ58)/AJ58</f>
        <v>#DIV/0!</v>
      </c>
      <c r="AO58" s="5" t="e">
        <f t="shared" ref="AO58" si="251">(AN58-AK58)/AK58</f>
        <v>#DIV/0!</v>
      </c>
      <c r="AP58" s="5" t="e">
        <f t="shared" ref="AP58" si="252">(AO58-AL58)/AL58</f>
        <v>#DIV/0!</v>
      </c>
      <c r="AQ58" s="5"/>
      <c r="AR58" s="5"/>
      <c r="AS58" s="5" t="e">
        <f t="shared" ref="AS58" si="253">(AR58-AQ58)/AQ58</f>
        <v>#DIV/0!</v>
      </c>
      <c r="AT58" s="5">
        <v>52.98</v>
      </c>
      <c r="AU58" s="5">
        <v>54.64</v>
      </c>
      <c r="AV58" s="58">
        <f t="shared" ref="AV58" si="254">(AU58-AT58)/AT58</f>
        <v>3.1332578331445898E-2</v>
      </c>
      <c r="AW58" s="48" t="s">
        <v>188</v>
      </c>
    </row>
    <row r="59" spans="1:49" s="18" customFormat="1" ht="30" customHeight="1" x14ac:dyDescent="0.3">
      <c r="A59" s="45">
        <v>2022</v>
      </c>
      <c r="B59" s="40" t="s">
        <v>179</v>
      </c>
      <c r="C59" s="6">
        <v>640795696</v>
      </c>
      <c r="D59" s="6">
        <v>640796041</v>
      </c>
      <c r="E59" s="71" t="s">
        <v>86</v>
      </c>
      <c r="F59" s="5" t="s">
        <v>14</v>
      </c>
      <c r="G59" s="5" t="s">
        <v>19</v>
      </c>
      <c r="H59" s="5"/>
      <c r="I59" s="5"/>
      <c r="J59" s="66" t="s">
        <v>25</v>
      </c>
      <c r="K59" s="66" t="s">
        <v>26</v>
      </c>
      <c r="L59" s="66" t="s">
        <v>26</v>
      </c>
      <c r="M59" s="66" t="s">
        <v>26</v>
      </c>
      <c r="N59" s="66" t="s">
        <v>26</v>
      </c>
      <c r="O59" s="7">
        <v>0</v>
      </c>
      <c r="P59" s="5"/>
      <c r="Q59" s="67" t="s">
        <v>78</v>
      </c>
      <c r="R59" s="31">
        <v>1200000</v>
      </c>
      <c r="S59" s="5"/>
      <c r="T59" s="31">
        <v>1200000</v>
      </c>
      <c r="U59" s="49">
        <v>138960</v>
      </c>
      <c r="V59" s="5"/>
      <c r="W59" s="48">
        <f t="shared" si="241"/>
        <v>138960</v>
      </c>
      <c r="X59" s="48">
        <f t="shared" si="242"/>
        <v>138960</v>
      </c>
      <c r="Y59" s="48">
        <f t="shared" si="243"/>
        <v>277920</v>
      </c>
      <c r="Z59" s="48">
        <f t="shared" si="244"/>
        <v>416880</v>
      </c>
      <c r="AA59" s="5"/>
      <c r="AB59" s="5"/>
      <c r="AC59" s="5"/>
      <c r="AD59" s="5"/>
      <c r="AE59" s="5"/>
      <c r="AF59" s="5"/>
      <c r="AG59" s="5"/>
      <c r="AH59" s="5"/>
      <c r="AI59" s="9">
        <v>51</v>
      </c>
      <c r="AJ59" s="5"/>
      <c r="AK59" s="5"/>
      <c r="AL59" s="5"/>
      <c r="AM59" s="5"/>
      <c r="AN59" s="5"/>
      <c r="AO59" s="5"/>
      <c r="AP59" s="5"/>
      <c r="AQ59" s="5"/>
      <c r="AR59" s="5"/>
      <c r="AS59" s="5"/>
      <c r="AT59" s="5"/>
      <c r="AU59" s="5"/>
      <c r="AV59" s="58"/>
      <c r="AW59" s="48"/>
    </row>
    <row r="60" spans="1:49" s="19" customFormat="1" ht="30" customHeight="1" x14ac:dyDescent="0.3">
      <c r="A60" s="45">
        <v>2022</v>
      </c>
      <c r="B60" s="9" t="s">
        <v>98</v>
      </c>
      <c r="C60" s="11">
        <v>640003554</v>
      </c>
      <c r="D60" s="11">
        <v>640796199</v>
      </c>
      <c r="E60" s="71" t="s">
        <v>86</v>
      </c>
      <c r="F60" s="5" t="s">
        <v>12</v>
      </c>
      <c r="G60" s="9" t="s">
        <v>166</v>
      </c>
      <c r="H60" s="9"/>
      <c r="I60" s="9"/>
      <c r="J60" s="67" t="s">
        <v>25</v>
      </c>
      <c r="K60" s="67" t="s">
        <v>26</v>
      </c>
      <c r="L60" s="67" t="s">
        <v>26</v>
      </c>
      <c r="M60" s="67" t="s">
        <v>26</v>
      </c>
      <c r="N60" s="67" t="s">
        <v>26</v>
      </c>
      <c r="O60" s="7">
        <v>0.59</v>
      </c>
      <c r="P60" s="9"/>
      <c r="Q60" s="9"/>
      <c r="R60" s="30">
        <v>526170</v>
      </c>
      <c r="S60" s="9"/>
      <c r="T60" s="30">
        <v>526170</v>
      </c>
      <c r="U60" s="30">
        <v>60930.49</v>
      </c>
      <c r="V60" s="9"/>
      <c r="W60" s="9">
        <f t="shared" si="241"/>
        <v>60930.49</v>
      </c>
      <c r="X60" s="9">
        <f t="shared" si="242"/>
        <v>60930.49</v>
      </c>
      <c r="Y60" s="9">
        <f t="shared" si="243"/>
        <v>121860.98</v>
      </c>
      <c r="Z60" s="9">
        <f t="shared" si="244"/>
        <v>182791.47</v>
      </c>
      <c r="AA60" s="9"/>
      <c r="AB60" s="9"/>
      <c r="AC60" s="9"/>
      <c r="AD60" s="9"/>
      <c r="AE60" s="9"/>
      <c r="AF60" s="9"/>
      <c r="AG60" s="9"/>
      <c r="AH60" s="9"/>
      <c r="AI60" s="9">
        <v>43</v>
      </c>
      <c r="AJ60" s="9"/>
      <c r="AK60" s="9"/>
      <c r="AL60" s="9"/>
      <c r="AM60" s="9"/>
      <c r="AN60" s="9"/>
      <c r="AO60" s="9"/>
      <c r="AP60" s="9"/>
      <c r="AQ60" s="9"/>
      <c r="AR60" s="9"/>
      <c r="AS60" s="9"/>
      <c r="AT60" s="9"/>
      <c r="AU60" s="9"/>
      <c r="AV60" s="63"/>
      <c r="AW60" s="48"/>
    </row>
    <row r="61" spans="1:49" s="18" customFormat="1" ht="30" customHeight="1" x14ac:dyDescent="0.3">
      <c r="A61" s="45">
        <v>2023</v>
      </c>
      <c r="B61" s="40" t="s">
        <v>167</v>
      </c>
      <c r="C61" s="6">
        <v>640791166</v>
      </c>
      <c r="D61" s="6">
        <v>640786158</v>
      </c>
      <c r="E61" s="71" t="s">
        <v>86</v>
      </c>
      <c r="F61" s="5" t="s">
        <v>12</v>
      </c>
      <c r="G61" s="5" t="s">
        <v>19</v>
      </c>
      <c r="H61" s="5"/>
      <c r="I61" s="5"/>
      <c r="J61" s="67" t="s">
        <v>26</v>
      </c>
      <c r="K61" s="67" t="s">
        <v>26</v>
      </c>
      <c r="L61" s="67" t="s">
        <v>26</v>
      </c>
      <c r="M61" s="67" t="s">
        <v>26</v>
      </c>
      <c r="N61" s="67" t="s">
        <v>26</v>
      </c>
      <c r="O61" s="7">
        <v>0.15</v>
      </c>
      <c r="P61" s="5"/>
      <c r="Q61" s="67" t="s">
        <v>151</v>
      </c>
      <c r="R61" s="31">
        <v>1000000</v>
      </c>
      <c r="S61" s="5"/>
      <c r="T61" s="47">
        <v>1000000</v>
      </c>
      <c r="U61" s="49">
        <v>115800</v>
      </c>
      <c r="V61" s="5"/>
      <c r="W61" s="48">
        <f t="shared" si="241"/>
        <v>115800</v>
      </c>
      <c r="X61" s="48">
        <f t="shared" si="242"/>
        <v>115800</v>
      </c>
      <c r="Y61" s="48">
        <f t="shared" si="243"/>
        <v>231600</v>
      </c>
      <c r="Z61" s="48">
        <f t="shared" si="244"/>
        <v>347400</v>
      </c>
      <c r="AA61" s="5"/>
      <c r="AB61" s="5"/>
      <c r="AC61" s="5"/>
      <c r="AD61" s="5"/>
      <c r="AE61" s="5"/>
      <c r="AF61" s="5"/>
      <c r="AG61" s="5"/>
      <c r="AH61" s="5"/>
      <c r="AI61" s="9">
        <v>57</v>
      </c>
      <c r="AJ61" s="5"/>
      <c r="AK61" s="5"/>
      <c r="AL61" s="5"/>
      <c r="AM61" s="5"/>
      <c r="AN61" s="5"/>
      <c r="AO61" s="5"/>
      <c r="AP61" s="5"/>
      <c r="AQ61" s="5"/>
      <c r="AR61" s="5"/>
      <c r="AS61" s="5"/>
      <c r="AT61" s="5"/>
      <c r="AU61" s="5"/>
      <c r="AV61" s="58"/>
      <c r="AW61" s="48"/>
    </row>
    <row r="62" spans="1:49" s="18" customFormat="1" ht="45.75" customHeight="1" x14ac:dyDescent="0.3">
      <c r="A62" s="45">
        <v>2023</v>
      </c>
      <c r="B62" s="40" t="s">
        <v>94</v>
      </c>
      <c r="C62" s="6">
        <v>640780821</v>
      </c>
      <c r="D62" s="6">
        <v>640785416</v>
      </c>
      <c r="E62" s="71" t="s">
        <v>86</v>
      </c>
      <c r="F62" s="5" t="s">
        <v>13</v>
      </c>
      <c r="G62" s="5" t="s">
        <v>17</v>
      </c>
      <c r="H62" s="5"/>
      <c r="I62" s="5"/>
      <c r="J62" s="5" t="s">
        <v>25</v>
      </c>
      <c r="K62" s="5" t="s">
        <v>26</v>
      </c>
      <c r="L62" s="5" t="s">
        <v>26</v>
      </c>
      <c r="M62" s="5" t="s">
        <v>25</v>
      </c>
      <c r="N62" s="5" t="s">
        <v>25</v>
      </c>
      <c r="O62" s="7">
        <v>0</v>
      </c>
      <c r="P62" s="5"/>
      <c r="Q62" s="46" t="s">
        <v>151</v>
      </c>
      <c r="R62" s="31">
        <v>9000000</v>
      </c>
      <c r="S62" s="5"/>
      <c r="T62" s="47">
        <v>9000000</v>
      </c>
      <c r="U62" s="49">
        <v>1042200</v>
      </c>
      <c r="V62" s="5"/>
      <c r="W62" s="57">
        <f t="shared" ref="W62:W67" si="255">U62+V62</f>
        <v>1042200</v>
      </c>
      <c r="X62" s="57">
        <f t="shared" ref="X62:X67" si="256">V62+W62</f>
        <v>1042200</v>
      </c>
      <c r="Y62" s="57">
        <f t="shared" ref="Y62:Y67" si="257">W62+X62</f>
        <v>2084400</v>
      </c>
      <c r="Z62" s="57">
        <f t="shared" ref="Z62:Z67" si="258">X62+Y62</f>
        <v>3126600</v>
      </c>
      <c r="AA62" s="5"/>
      <c r="AB62" s="5" t="s">
        <v>6</v>
      </c>
      <c r="AC62" s="5">
        <v>4340</v>
      </c>
      <c r="AD62" s="5">
        <v>4594</v>
      </c>
      <c r="AE62" s="8">
        <f>(AD62-AC62)/AC62</f>
        <v>5.8525345622119813E-2</v>
      </c>
      <c r="AF62" s="8">
        <f t="shared" ref="AF62:AF67" si="259">(AE62-AD62)/AD62</f>
        <v>-0.99998726048201525</v>
      </c>
      <c r="AG62" s="8">
        <f t="shared" ref="AG62:AG67" si="260">(AF62-AE62)/AE62</f>
        <v>-18.086396497999786</v>
      </c>
      <c r="AH62" s="5">
        <v>111</v>
      </c>
      <c r="AI62" s="9">
        <v>107</v>
      </c>
      <c r="AJ62" s="5">
        <v>95</v>
      </c>
      <c r="AK62" s="8">
        <f t="shared" ref="AK62:AK67" si="261">(AJ62-AH62)/AH62</f>
        <v>-0.14414414414414414</v>
      </c>
      <c r="AL62" s="5"/>
      <c r="AM62" s="8">
        <f t="shared" ref="AM62:AM67" si="262">(AL62-AI62)/AI62</f>
        <v>-1</v>
      </c>
      <c r="AN62" s="8">
        <f t="shared" ref="AN62:AN67" si="263">(AM62-AJ62)/AJ62</f>
        <v>-1.0105263157894737</v>
      </c>
      <c r="AO62" s="8">
        <f t="shared" ref="AO62:AO67" si="264">(AN62-AK62)/AK62</f>
        <v>6.0105263157894742</v>
      </c>
      <c r="AP62" s="8" t="e">
        <f t="shared" ref="AP62:AP67" si="265">(AO62-AL62)/AL62</f>
        <v>#DIV/0!</v>
      </c>
      <c r="AQ62" s="5"/>
      <c r="AR62" s="5"/>
      <c r="AS62" s="10" t="e">
        <f t="shared" ref="AS62:AS67" si="266">(AR62-AQ62)/AQ62</f>
        <v>#DIV/0!</v>
      </c>
      <c r="AT62" s="5">
        <v>53.33</v>
      </c>
      <c r="AU62" s="5">
        <v>54.78</v>
      </c>
      <c r="AV62" s="61">
        <f t="shared" ref="AV62:AV67" si="267">(AU62-AT62)/AT62</f>
        <v>2.7189199324957863E-2</v>
      </c>
      <c r="AW62" s="48"/>
    </row>
    <row r="63" spans="1:49" s="18" customFormat="1" ht="42" customHeight="1" x14ac:dyDescent="0.3">
      <c r="A63" s="45">
        <v>2023</v>
      </c>
      <c r="B63" s="40" t="s">
        <v>97</v>
      </c>
      <c r="C63" s="6">
        <v>640780417</v>
      </c>
      <c r="D63" s="6">
        <v>640785424</v>
      </c>
      <c r="E63" s="71" t="s">
        <v>86</v>
      </c>
      <c r="F63" s="5" t="s">
        <v>13</v>
      </c>
      <c r="G63" s="5" t="s">
        <v>19</v>
      </c>
      <c r="H63" s="5"/>
      <c r="I63" s="5"/>
      <c r="J63" s="5" t="s">
        <v>25</v>
      </c>
      <c r="K63" s="5" t="s">
        <v>25</v>
      </c>
      <c r="L63" s="5" t="s">
        <v>25</v>
      </c>
      <c r="M63" s="5" t="s">
        <v>25</v>
      </c>
      <c r="N63" s="5" t="s">
        <v>25</v>
      </c>
      <c r="O63" s="7">
        <v>0.2</v>
      </c>
      <c r="P63" s="5"/>
      <c r="Q63" s="46" t="s">
        <v>151</v>
      </c>
      <c r="R63" s="31">
        <v>10000000</v>
      </c>
      <c r="S63" s="5"/>
      <c r="T63" s="31">
        <v>10000000</v>
      </c>
      <c r="U63" s="49">
        <v>1158000</v>
      </c>
      <c r="V63" s="5"/>
      <c r="W63" s="57">
        <f t="shared" si="255"/>
        <v>1158000</v>
      </c>
      <c r="X63" s="57">
        <f t="shared" si="256"/>
        <v>1158000</v>
      </c>
      <c r="Y63" s="57">
        <f t="shared" si="257"/>
        <v>2316000</v>
      </c>
      <c r="Z63" s="57">
        <f t="shared" si="258"/>
        <v>3474000</v>
      </c>
      <c r="AA63" s="5"/>
      <c r="AB63" s="5"/>
      <c r="AC63" s="5">
        <v>6842</v>
      </c>
      <c r="AD63" s="5">
        <v>7000</v>
      </c>
      <c r="AE63" s="8">
        <f t="shared" ref="AE63:AE66" si="268">(AD63-AC63)/AC63</f>
        <v>2.30926629640456E-2</v>
      </c>
      <c r="AF63" s="8">
        <f t="shared" si="259"/>
        <v>-0.99999670104814808</v>
      </c>
      <c r="AG63" s="8">
        <f t="shared" si="260"/>
        <v>-44.303654611211577</v>
      </c>
      <c r="AH63" s="5">
        <v>77</v>
      </c>
      <c r="AI63" s="9">
        <v>264</v>
      </c>
      <c r="AJ63" s="5">
        <v>79</v>
      </c>
      <c r="AK63" s="8">
        <f t="shared" si="261"/>
        <v>2.5974025974025976E-2</v>
      </c>
      <c r="AL63" s="5"/>
      <c r="AM63" s="8">
        <f t="shared" si="262"/>
        <v>-1</v>
      </c>
      <c r="AN63" s="8">
        <f t="shared" si="263"/>
        <v>-1.0126582278481013</v>
      </c>
      <c r="AO63" s="8">
        <f t="shared" si="264"/>
        <v>-39.9873417721519</v>
      </c>
      <c r="AP63" s="8" t="e">
        <f t="shared" si="265"/>
        <v>#DIV/0!</v>
      </c>
      <c r="AQ63" s="5"/>
      <c r="AR63" s="5"/>
      <c r="AS63" s="10" t="e">
        <f t="shared" si="266"/>
        <v>#DIV/0!</v>
      </c>
      <c r="AT63" s="5">
        <v>50.77</v>
      </c>
      <c r="AU63" s="5">
        <v>51.53</v>
      </c>
      <c r="AV63" s="61">
        <f t="shared" si="267"/>
        <v>1.4969470159542997E-2</v>
      </c>
      <c r="AW63" s="48"/>
    </row>
    <row r="64" spans="1:49" s="18" customFormat="1" ht="39.75" customHeight="1" x14ac:dyDescent="0.3">
      <c r="A64" s="45">
        <v>2023</v>
      </c>
      <c r="B64" s="40" t="s">
        <v>96</v>
      </c>
      <c r="C64" s="6">
        <v>640001012</v>
      </c>
      <c r="D64" s="6">
        <v>640784229</v>
      </c>
      <c r="E64" s="71" t="s">
        <v>86</v>
      </c>
      <c r="F64" s="5" t="s">
        <v>15</v>
      </c>
      <c r="G64" s="5" t="s">
        <v>19</v>
      </c>
      <c r="H64" s="5"/>
      <c r="I64" s="5"/>
      <c r="J64" s="5" t="s">
        <v>25</v>
      </c>
      <c r="K64" s="5" t="s">
        <v>25</v>
      </c>
      <c r="L64" s="5" t="s">
        <v>25</v>
      </c>
      <c r="M64" s="5" t="s">
        <v>25</v>
      </c>
      <c r="N64" s="5" t="s">
        <v>25</v>
      </c>
      <c r="O64" s="7">
        <v>0</v>
      </c>
      <c r="P64" s="5"/>
      <c r="Q64" s="46" t="s">
        <v>151</v>
      </c>
      <c r="R64" s="31">
        <v>3599998</v>
      </c>
      <c r="S64" s="5"/>
      <c r="T64" s="31">
        <v>3599998</v>
      </c>
      <c r="U64" s="49">
        <v>416879.77</v>
      </c>
      <c r="V64" s="5"/>
      <c r="W64" s="57">
        <f t="shared" si="255"/>
        <v>416879.77</v>
      </c>
      <c r="X64" s="57">
        <f t="shared" si="256"/>
        <v>416879.77</v>
      </c>
      <c r="Y64" s="57">
        <f t="shared" si="257"/>
        <v>833759.54</v>
      </c>
      <c r="Z64" s="57">
        <f t="shared" si="258"/>
        <v>1250639.31</v>
      </c>
      <c r="AA64" s="5"/>
      <c r="AB64" s="5"/>
      <c r="AC64" s="5">
        <v>4000</v>
      </c>
      <c r="AD64" s="5">
        <v>5127</v>
      </c>
      <c r="AE64" s="8">
        <f t="shared" si="268"/>
        <v>0.28175</v>
      </c>
      <c r="AF64" s="8">
        <f t="shared" si="259"/>
        <v>-0.99994504583577137</v>
      </c>
      <c r="AG64" s="8">
        <f t="shared" si="260"/>
        <v>-4.5490507394348585</v>
      </c>
      <c r="AH64" s="5">
        <v>77</v>
      </c>
      <c r="AI64" s="9">
        <v>75</v>
      </c>
      <c r="AJ64" s="5">
        <v>87</v>
      </c>
      <c r="AK64" s="8">
        <f t="shared" si="261"/>
        <v>0.12987012987012986</v>
      </c>
      <c r="AL64" s="5"/>
      <c r="AM64" s="8">
        <f t="shared" si="262"/>
        <v>-1</v>
      </c>
      <c r="AN64" s="8">
        <f t="shared" si="263"/>
        <v>-1.0114942528735633</v>
      </c>
      <c r="AO64" s="8">
        <f t="shared" si="264"/>
        <v>-8.7885057471264378</v>
      </c>
      <c r="AP64" s="8" t="e">
        <f t="shared" si="265"/>
        <v>#DIV/0!</v>
      </c>
      <c r="AQ64" s="5"/>
      <c r="AR64" s="5"/>
      <c r="AS64" s="10" t="e">
        <f t="shared" si="266"/>
        <v>#DIV/0!</v>
      </c>
      <c r="AT64" s="5">
        <v>58.78</v>
      </c>
      <c r="AU64" s="5">
        <v>58.78</v>
      </c>
      <c r="AV64" s="61">
        <f t="shared" si="267"/>
        <v>0</v>
      </c>
      <c r="AW64" s="48"/>
    </row>
    <row r="65" spans="1:49" s="18" customFormat="1" ht="45" customHeight="1" x14ac:dyDescent="0.3">
      <c r="A65" s="45">
        <v>2023</v>
      </c>
      <c r="B65" s="40" t="s">
        <v>93</v>
      </c>
      <c r="C65" s="6">
        <v>330797408</v>
      </c>
      <c r="D65" s="6">
        <v>640014635</v>
      </c>
      <c r="E65" s="71" t="s">
        <v>86</v>
      </c>
      <c r="F65" s="5" t="s">
        <v>15</v>
      </c>
      <c r="G65" s="5" t="s">
        <v>19</v>
      </c>
      <c r="H65" s="5"/>
      <c r="I65" s="5"/>
      <c r="J65" s="5" t="s">
        <v>25</v>
      </c>
      <c r="K65" s="5" t="s">
        <v>26</v>
      </c>
      <c r="L65" s="5" t="s">
        <v>26</v>
      </c>
      <c r="M65" s="5" t="s">
        <v>26</v>
      </c>
      <c r="N65" s="5" t="s">
        <v>25</v>
      </c>
      <c r="O65" s="7">
        <v>0.15</v>
      </c>
      <c r="P65" s="5"/>
      <c r="Q65" s="46" t="s">
        <v>151</v>
      </c>
      <c r="R65" s="31">
        <v>2099999</v>
      </c>
      <c r="S65" s="5"/>
      <c r="T65" s="31">
        <v>2099999</v>
      </c>
      <c r="U65" s="49">
        <v>243179.88</v>
      </c>
      <c r="V65" s="5"/>
      <c r="W65" s="57">
        <f t="shared" si="255"/>
        <v>243179.88</v>
      </c>
      <c r="X65" s="57">
        <f t="shared" si="256"/>
        <v>243179.88</v>
      </c>
      <c r="Y65" s="57">
        <f t="shared" si="257"/>
        <v>486359.76</v>
      </c>
      <c r="Z65" s="57">
        <f t="shared" si="258"/>
        <v>729539.64</v>
      </c>
      <c r="AA65" s="5"/>
      <c r="AB65" s="5"/>
      <c r="AC65" s="5">
        <v>4631</v>
      </c>
      <c r="AD65" s="5">
        <v>4681</v>
      </c>
      <c r="AE65" s="8">
        <f t="shared" si="268"/>
        <v>1.0796804145972791E-2</v>
      </c>
      <c r="AF65" s="8">
        <f t="shared" si="259"/>
        <v>-0.99999769348341261</v>
      </c>
      <c r="AG65" s="8">
        <f t="shared" si="260"/>
        <v>-93.619786370433687</v>
      </c>
      <c r="AH65" s="5">
        <v>64</v>
      </c>
      <c r="AI65" s="9">
        <v>64</v>
      </c>
      <c r="AJ65" s="5">
        <v>64</v>
      </c>
      <c r="AK65" s="8">
        <f t="shared" si="261"/>
        <v>0</v>
      </c>
      <c r="AL65" s="5"/>
      <c r="AM65" s="8">
        <f t="shared" si="262"/>
        <v>-1</v>
      </c>
      <c r="AN65" s="8">
        <f t="shared" si="263"/>
        <v>-1.015625</v>
      </c>
      <c r="AO65" s="8" t="e">
        <f t="shared" si="264"/>
        <v>#DIV/0!</v>
      </c>
      <c r="AP65" s="8" t="e">
        <f t="shared" si="265"/>
        <v>#DIV/0!</v>
      </c>
      <c r="AQ65" s="5"/>
      <c r="AR65" s="5"/>
      <c r="AS65" s="10" t="e">
        <f t="shared" si="266"/>
        <v>#DIV/0!</v>
      </c>
      <c r="AT65" s="5">
        <v>56.58</v>
      </c>
      <c r="AU65" s="5">
        <v>56.58</v>
      </c>
      <c r="AV65" s="61">
        <f t="shared" si="267"/>
        <v>0</v>
      </c>
      <c r="AW65" s="48"/>
    </row>
    <row r="66" spans="1:49" s="18" customFormat="1" ht="34.5" customHeight="1" x14ac:dyDescent="0.3">
      <c r="A66" s="45">
        <v>2024</v>
      </c>
      <c r="B66" s="40" t="s">
        <v>87</v>
      </c>
      <c r="C66" s="6">
        <v>640795522</v>
      </c>
      <c r="D66" s="6">
        <v>640796009</v>
      </c>
      <c r="E66" s="71" t="s">
        <v>86</v>
      </c>
      <c r="F66" s="5" t="s">
        <v>15</v>
      </c>
      <c r="G66" s="5" t="s">
        <v>19</v>
      </c>
      <c r="H66" s="5"/>
      <c r="I66" s="5"/>
      <c r="J66" s="5" t="s">
        <v>25</v>
      </c>
      <c r="K66" s="5" t="s">
        <v>25</v>
      </c>
      <c r="L66" s="5" t="s">
        <v>25</v>
      </c>
      <c r="M66" s="5" t="s">
        <v>25</v>
      </c>
      <c r="N66" s="5" t="s">
        <v>26</v>
      </c>
      <c r="O66" s="7">
        <v>0.15</v>
      </c>
      <c r="P66" s="5"/>
      <c r="Q66" s="46" t="s">
        <v>151</v>
      </c>
      <c r="R66" s="31">
        <v>1800000</v>
      </c>
      <c r="S66" s="5"/>
      <c r="T66" s="31">
        <v>1800000</v>
      </c>
      <c r="U66" s="49">
        <v>208440</v>
      </c>
      <c r="V66" s="5"/>
      <c r="W66" s="57">
        <f t="shared" si="255"/>
        <v>208440</v>
      </c>
      <c r="X66" s="57">
        <f t="shared" si="256"/>
        <v>208440</v>
      </c>
      <c r="Y66" s="57">
        <f t="shared" si="257"/>
        <v>416880</v>
      </c>
      <c r="Z66" s="57">
        <f t="shared" si="258"/>
        <v>625320</v>
      </c>
      <c r="AA66" s="5"/>
      <c r="AB66" s="5"/>
      <c r="AC66" s="5">
        <v>4000</v>
      </c>
      <c r="AD66" s="5">
        <v>4250</v>
      </c>
      <c r="AE66" s="8">
        <f t="shared" si="268"/>
        <v>6.25E-2</v>
      </c>
      <c r="AF66" s="8">
        <f t="shared" si="259"/>
        <v>-0.99998529411764703</v>
      </c>
      <c r="AG66" s="8">
        <f t="shared" si="260"/>
        <v>-16.999764705882352</v>
      </c>
      <c r="AH66" s="5">
        <v>56</v>
      </c>
      <c r="AI66" s="9">
        <v>46</v>
      </c>
      <c r="AJ66" s="5">
        <v>56</v>
      </c>
      <c r="AK66" s="8">
        <f t="shared" si="261"/>
        <v>0</v>
      </c>
      <c r="AL66" s="5"/>
      <c r="AM66" s="8">
        <f t="shared" si="262"/>
        <v>-1</v>
      </c>
      <c r="AN66" s="8">
        <f t="shared" si="263"/>
        <v>-1.0178571428571428</v>
      </c>
      <c r="AO66" s="8" t="e">
        <f t="shared" si="264"/>
        <v>#DIV/0!</v>
      </c>
      <c r="AP66" s="8" t="e">
        <f t="shared" si="265"/>
        <v>#DIV/0!</v>
      </c>
      <c r="AQ66" s="5"/>
      <c r="AR66" s="5"/>
      <c r="AS66" s="10" t="e">
        <f t="shared" si="266"/>
        <v>#DIV/0!</v>
      </c>
      <c r="AT66" s="5">
        <v>57.4</v>
      </c>
      <c r="AU66" s="5">
        <v>57.4</v>
      </c>
      <c r="AV66" s="61">
        <f t="shared" si="267"/>
        <v>0</v>
      </c>
      <c r="AW66" s="48"/>
    </row>
    <row r="67" spans="1:49" s="18" customFormat="1" ht="41.25" customHeight="1" x14ac:dyDescent="0.3">
      <c r="A67" s="45">
        <v>2024</v>
      </c>
      <c r="B67" s="40" t="s">
        <v>95</v>
      </c>
      <c r="C67" s="6">
        <v>640001087</v>
      </c>
      <c r="D67" s="6">
        <v>640785580</v>
      </c>
      <c r="E67" s="71" t="s">
        <v>86</v>
      </c>
      <c r="F67" s="5" t="s">
        <v>15</v>
      </c>
      <c r="G67" s="5" t="s">
        <v>19</v>
      </c>
      <c r="H67" s="5"/>
      <c r="I67" s="5"/>
      <c r="J67" s="5" t="s">
        <v>25</v>
      </c>
      <c r="K67" s="5" t="s">
        <v>26</v>
      </c>
      <c r="L67" s="5" t="s">
        <v>26</v>
      </c>
      <c r="M67" s="5" t="s">
        <v>26</v>
      </c>
      <c r="N67" s="5" t="s">
        <v>26</v>
      </c>
      <c r="O67" s="7">
        <v>0</v>
      </c>
      <c r="P67" s="5"/>
      <c r="Q67" s="46" t="s">
        <v>151</v>
      </c>
      <c r="R67" s="31">
        <v>2400000</v>
      </c>
      <c r="S67" s="5"/>
      <c r="T67" s="31">
        <v>2400000</v>
      </c>
      <c r="U67" s="49">
        <v>277920</v>
      </c>
      <c r="V67" s="5"/>
      <c r="W67" s="57">
        <f t="shared" si="255"/>
        <v>277920</v>
      </c>
      <c r="X67" s="57">
        <f t="shared" si="256"/>
        <v>277920</v>
      </c>
      <c r="Y67" s="57">
        <f t="shared" si="257"/>
        <v>555840</v>
      </c>
      <c r="Z67" s="57">
        <f t="shared" si="258"/>
        <v>833760</v>
      </c>
      <c r="AA67" s="5"/>
      <c r="AB67" s="5"/>
      <c r="AC67" s="5">
        <v>1750</v>
      </c>
      <c r="AD67" s="5">
        <v>2600</v>
      </c>
      <c r="AE67" s="8">
        <f>(AD67-AC67)/AC67</f>
        <v>0.48571428571428571</v>
      </c>
      <c r="AF67" s="8">
        <f t="shared" si="259"/>
        <v>-0.99981318681318676</v>
      </c>
      <c r="AG67" s="8">
        <f t="shared" si="260"/>
        <v>-3.0584389140271493</v>
      </c>
      <c r="AH67" s="5">
        <v>190</v>
      </c>
      <c r="AI67" s="9"/>
      <c r="AJ67" s="5">
        <v>190</v>
      </c>
      <c r="AK67" s="8">
        <f t="shared" si="261"/>
        <v>0</v>
      </c>
      <c r="AL67" s="5"/>
      <c r="AM67" s="8" t="e">
        <f t="shared" si="262"/>
        <v>#DIV/0!</v>
      </c>
      <c r="AN67" s="8" t="e">
        <f t="shared" si="263"/>
        <v>#DIV/0!</v>
      </c>
      <c r="AO67" s="8" t="e">
        <f t="shared" si="264"/>
        <v>#DIV/0!</v>
      </c>
      <c r="AP67" s="8" t="e">
        <f t="shared" si="265"/>
        <v>#DIV/0!</v>
      </c>
      <c r="AQ67" s="5"/>
      <c r="AR67" s="5"/>
      <c r="AS67" s="10" t="e">
        <f t="shared" si="266"/>
        <v>#DIV/0!</v>
      </c>
      <c r="AT67" s="5">
        <v>52.33</v>
      </c>
      <c r="AU67" s="5">
        <v>55.5</v>
      </c>
      <c r="AV67" s="61">
        <f t="shared" si="267"/>
        <v>6.0577106822090616E-2</v>
      </c>
      <c r="AW67" s="68" t="s">
        <v>188</v>
      </c>
    </row>
    <row r="68" spans="1:49" s="18" customFormat="1" ht="45" customHeight="1" x14ac:dyDescent="0.3">
      <c r="A68" s="45">
        <v>2022</v>
      </c>
      <c r="B68" s="40" t="s">
        <v>180</v>
      </c>
      <c r="C68" s="6">
        <v>790008312</v>
      </c>
      <c r="D68" s="6">
        <v>790006746</v>
      </c>
      <c r="E68" s="71" t="s">
        <v>77</v>
      </c>
      <c r="F68" s="5" t="s">
        <v>12</v>
      </c>
      <c r="G68" s="5" t="s">
        <v>17</v>
      </c>
      <c r="H68" s="5"/>
      <c r="I68" s="5"/>
      <c r="J68" s="5" t="s">
        <v>25</v>
      </c>
      <c r="K68" s="5" t="s">
        <v>25</v>
      </c>
      <c r="L68" s="5" t="s">
        <v>25</v>
      </c>
      <c r="M68" s="5" t="s">
        <v>25</v>
      </c>
      <c r="N68" s="5" t="s">
        <v>25</v>
      </c>
      <c r="O68" s="7">
        <v>0.15</v>
      </c>
      <c r="P68" s="5"/>
      <c r="Q68" s="46" t="s">
        <v>151</v>
      </c>
      <c r="R68" s="31">
        <v>12603821</v>
      </c>
      <c r="S68" s="5"/>
      <c r="T68" s="31">
        <v>12603821</v>
      </c>
      <c r="U68" s="49">
        <v>1459522.47</v>
      </c>
      <c r="V68" s="5"/>
      <c r="W68" s="48">
        <f t="shared" ref="W68:W70" si="269">U68+V68</f>
        <v>1459522.47</v>
      </c>
      <c r="X68" s="48">
        <f t="shared" ref="X68:X70" si="270">V68+W68</f>
        <v>1459522.47</v>
      </c>
      <c r="Y68" s="48">
        <f t="shared" ref="Y68:Y70" si="271">W68+X68</f>
        <v>2919044.94</v>
      </c>
      <c r="Z68" s="48">
        <f t="shared" ref="Z68:Z70" si="272">X68+Y68</f>
        <v>4378567.41</v>
      </c>
      <c r="AA68" s="5"/>
      <c r="AB68" s="5"/>
      <c r="AC68" s="5">
        <v>0</v>
      </c>
      <c r="AD68" s="5">
        <v>4954</v>
      </c>
      <c r="AE68" s="8" t="e">
        <f t="shared" ref="AE68:AE69" si="273">(AD68-AC68)/AC68</f>
        <v>#DIV/0!</v>
      </c>
      <c r="AF68" s="8" t="e">
        <f t="shared" ref="AF68:AF69" si="274">(AE68-AD68)/AD68</f>
        <v>#DIV/0!</v>
      </c>
      <c r="AG68" s="8" t="e">
        <f t="shared" ref="AG68:AG69" si="275">(AF68-AE68)/AE68</f>
        <v>#DIV/0!</v>
      </c>
      <c r="AH68" s="5">
        <v>102</v>
      </c>
      <c r="AI68" s="9"/>
      <c r="AJ68" s="5">
        <v>102</v>
      </c>
      <c r="AK68" s="8">
        <f t="shared" ref="AK68:AK69" si="276">(AJ68-AH68)/AH68</f>
        <v>0</v>
      </c>
      <c r="AL68" s="5"/>
      <c r="AM68" s="8" t="e">
        <f t="shared" ref="AM68" si="277">(AL68-AI68)/AI68</f>
        <v>#DIV/0!</v>
      </c>
      <c r="AN68" s="8" t="e">
        <f t="shared" ref="AN68" si="278">(AM68-AJ68)/AJ68</f>
        <v>#DIV/0!</v>
      </c>
      <c r="AO68" s="8" t="e">
        <f t="shared" ref="AO68" si="279">(AN68-AK68)/AK68</f>
        <v>#DIV/0!</v>
      </c>
      <c r="AP68" s="8" t="e">
        <f t="shared" ref="AP68" si="280">(AO68-AL68)/AL68</f>
        <v>#DIV/0!</v>
      </c>
      <c r="AQ68" s="5"/>
      <c r="AR68" s="5"/>
      <c r="AS68" s="10" t="e">
        <f t="shared" ref="AS68:AS69" si="281">(AR68-AQ68)/AQ68</f>
        <v>#DIV/0!</v>
      </c>
      <c r="AT68" s="5">
        <v>45.27</v>
      </c>
      <c r="AU68" s="5">
        <v>55.26</v>
      </c>
      <c r="AV68" s="61">
        <f t="shared" ref="AV68:AV69" si="282">(AU68-AT68)/AT68</f>
        <v>0.2206759443339959</v>
      </c>
      <c r="AW68" s="68" t="s">
        <v>188</v>
      </c>
    </row>
    <row r="69" spans="1:49" s="18" customFormat="1" ht="40.5" customHeight="1" x14ac:dyDescent="0.3">
      <c r="A69" s="45">
        <v>2022</v>
      </c>
      <c r="B69" s="40" t="s">
        <v>181</v>
      </c>
      <c r="C69" s="6">
        <v>790007512</v>
      </c>
      <c r="D69" s="6">
        <v>790003560</v>
      </c>
      <c r="E69" s="71" t="s">
        <v>77</v>
      </c>
      <c r="F69" s="5" t="s">
        <v>11</v>
      </c>
      <c r="G69" s="5" t="s">
        <v>19</v>
      </c>
      <c r="H69" s="5"/>
      <c r="I69" s="5"/>
      <c r="J69" s="5" t="s">
        <v>25</v>
      </c>
      <c r="K69" s="5" t="s">
        <v>25</v>
      </c>
      <c r="L69" s="5" t="s">
        <v>25</v>
      </c>
      <c r="M69" s="5" t="s">
        <v>25</v>
      </c>
      <c r="N69" s="5" t="s">
        <v>25</v>
      </c>
      <c r="O69" s="7">
        <v>0.4</v>
      </c>
      <c r="P69" s="5"/>
      <c r="Q69" s="46" t="s">
        <v>151</v>
      </c>
      <c r="R69" s="31">
        <v>12784081</v>
      </c>
      <c r="S69" s="5"/>
      <c r="T69" s="31">
        <v>12784081</v>
      </c>
      <c r="U69" s="49">
        <v>1480396.58</v>
      </c>
      <c r="V69" s="5"/>
      <c r="W69" s="48">
        <f t="shared" si="269"/>
        <v>1480396.58</v>
      </c>
      <c r="X69" s="48">
        <f t="shared" si="270"/>
        <v>1480396.58</v>
      </c>
      <c r="Y69" s="48">
        <f t="shared" si="271"/>
        <v>2960793.16</v>
      </c>
      <c r="Z69" s="48">
        <f t="shared" si="272"/>
        <v>4441189.74</v>
      </c>
      <c r="AA69" s="5"/>
      <c r="AB69" s="5"/>
      <c r="AC69" s="5">
        <v>4600</v>
      </c>
      <c r="AD69" s="5">
        <v>5508</v>
      </c>
      <c r="AE69" s="8">
        <f t="shared" si="273"/>
        <v>0.19739130434782609</v>
      </c>
      <c r="AF69" s="8">
        <f t="shared" si="274"/>
        <v>-0.99996416279877498</v>
      </c>
      <c r="AG69" s="8">
        <f t="shared" si="275"/>
        <v>-6.0658977410510628</v>
      </c>
      <c r="AH69" s="5">
        <v>96</v>
      </c>
      <c r="AI69" s="9">
        <v>20</v>
      </c>
      <c r="AJ69" s="5">
        <v>96</v>
      </c>
      <c r="AK69" s="8">
        <f t="shared" si="276"/>
        <v>0</v>
      </c>
      <c r="AL69" s="5"/>
      <c r="AM69" s="8">
        <f>(AL69-AH69)/AH69</f>
        <v>-1</v>
      </c>
      <c r="AN69" s="8">
        <f t="shared" ref="AN69" si="283">(AM69-AI69)/AI69</f>
        <v>-1.05</v>
      </c>
      <c r="AO69" s="8">
        <f t="shared" ref="AO69" si="284">(AN69-AJ69)/AJ69</f>
        <v>-1.0109375</v>
      </c>
      <c r="AP69" s="8" t="e">
        <f t="shared" ref="AP69" si="285">(AO69-AK69)/AK69</f>
        <v>#DIV/0!</v>
      </c>
      <c r="AQ69" s="5"/>
      <c r="AR69" s="5"/>
      <c r="AS69" s="10" t="e">
        <f t="shared" si="281"/>
        <v>#DIV/0!</v>
      </c>
      <c r="AT69" s="5">
        <v>60</v>
      </c>
      <c r="AU69" s="5">
        <v>63</v>
      </c>
      <c r="AV69" s="61">
        <f t="shared" si="282"/>
        <v>0.05</v>
      </c>
      <c r="AW69" s="48"/>
    </row>
    <row r="70" spans="1:49" s="18" customFormat="1" ht="30" customHeight="1" x14ac:dyDescent="0.3">
      <c r="A70" s="45">
        <v>2022</v>
      </c>
      <c r="B70" s="46" t="s">
        <v>156</v>
      </c>
      <c r="C70" s="6">
        <v>790000079</v>
      </c>
      <c r="D70" s="6">
        <v>790006118</v>
      </c>
      <c r="E70" s="71" t="s">
        <v>77</v>
      </c>
      <c r="F70" s="17" t="s">
        <v>13</v>
      </c>
      <c r="G70" s="64" t="s">
        <v>0</v>
      </c>
      <c r="H70" s="17"/>
      <c r="I70" s="17"/>
      <c r="J70" s="66" t="s">
        <v>25</v>
      </c>
      <c r="K70" s="66"/>
      <c r="L70" s="66"/>
      <c r="M70" s="66"/>
      <c r="N70" s="66"/>
      <c r="O70" s="7">
        <v>0.72467084326410203</v>
      </c>
      <c r="P70" s="17"/>
      <c r="Q70" s="17"/>
      <c r="R70" s="31">
        <v>600000</v>
      </c>
      <c r="S70" s="17"/>
      <c r="T70" s="47">
        <v>600000</v>
      </c>
      <c r="U70" s="49">
        <v>69480</v>
      </c>
      <c r="V70" s="17"/>
      <c r="W70" s="48">
        <f t="shared" si="269"/>
        <v>69480</v>
      </c>
      <c r="X70" s="48">
        <f t="shared" si="270"/>
        <v>69480</v>
      </c>
      <c r="Y70" s="48">
        <f t="shared" si="271"/>
        <v>138960</v>
      </c>
      <c r="Z70" s="48">
        <f t="shared" si="272"/>
        <v>208440</v>
      </c>
      <c r="AA70" s="17"/>
      <c r="AB70" s="17"/>
      <c r="AC70" s="17"/>
      <c r="AD70" s="17"/>
      <c r="AE70" s="8"/>
      <c r="AF70" s="8"/>
      <c r="AG70" s="8"/>
      <c r="AH70" s="17"/>
      <c r="AI70" s="9"/>
      <c r="AJ70" s="17"/>
      <c r="AK70" s="8"/>
      <c r="AL70" s="17"/>
      <c r="AM70" s="8"/>
      <c r="AN70" s="8"/>
      <c r="AO70" s="8"/>
      <c r="AP70" s="8"/>
      <c r="AQ70" s="17"/>
      <c r="AR70" s="17"/>
      <c r="AS70" s="10"/>
      <c r="AT70" s="17"/>
      <c r="AU70" s="17"/>
      <c r="AV70" s="61"/>
      <c r="AW70" s="48"/>
    </row>
    <row r="71" spans="1:49" s="18" customFormat="1" ht="38.25" customHeight="1" x14ac:dyDescent="0.3">
      <c r="A71" s="45">
        <v>2023</v>
      </c>
      <c r="B71" s="40" t="s">
        <v>182</v>
      </c>
      <c r="C71" s="6">
        <v>790007348</v>
      </c>
      <c r="D71" s="6">
        <v>790014302</v>
      </c>
      <c r="E71" s="71" t="s">
        <v>77</v>
      </c>
      <c r="F71" s="5" t="s">
        <v>11</v>
      </c>
      <c r="G71" s="64" t="s">
        <v>19</v>
      </c>
      <c r="H71" s="5"/>
      <c r="I71" s="5"/>
      <c r="J71" s="66" t="s">
        <v>25</v>
      </c>
      <c r="K71" s="66" t="s">
        <v>25</v>
      </c>
      <c r="L71" s="66" t="s">
        <v>25</v>
      </c>
      <c r="M71" s="66" t="s">
        <v>25</v>
      </c>
      <c r="N71" s="66" t="s">
        <v>25</v>
      </c>
      <c r="O71" s="7">
        <v>0.15</v>
      </c>
      <c r="P71" s="5"/>
      <c r="Q71" s="46" t="s">
        <v>151</v>
      </c>
      <c r="R71" s="31">
        <v>3200000</v>
      </c>
      <c r="S71" s="5"/>
      <c r="T71" s="31">
        <v>3200000</v>
      </c>
      <c r="U71" s="49">
        <v>370560</v>
      </c>
      <c r="V71" s="5"/>
      <c r="W71" s="48">
        <f t="shared" ref="W71:W74" si="286">U71+V71</f>
        <v>370560</v>
      </c>
      <c r="X71" s="48">
        <f t="shared" ref="X71:X74" si="287">V71+W71</f>
        <v>370560</v>
      </c>
      <c r="Y71" s="48">
        <f t="shared" ref="Y71:Y74" si="288">W71+X71</f>
        <v>741120</v>
      </c>
      <c r="Z71" s="48">
        <f t="shared" ref="Z71:Z74" si="289">X71+Y71</f>
        <v>1111680</v>
      </c>
      <c r="AA71" s="5"/>
      <c r="AB71" s="5" t="s">
        <v>4</v>
      </c>
      <c r="AC71" s="5">
        <v>3115</v>
      </c>
      <c r="AD71" s="5">
        <v>3500</v>
      </c>
      <c r="AE71" s="8">
        <f t="shared" ref="AE71:AE74" si="290">(AD71-AC71)/AC71</f>
        <v>0.12359550561797752</v>
      </c>
      <c r="AF71" s="8">
        <f t="shared" ref="AF71:AF74" si="291">(AE71-AD71)/AD71</f>
        <v>-0.9999646869983948</v>
      </c>
      <c r="AG71" s="8">
        <f t="shared" ref="AG71:AG74" si="292">(AF71-AE71)/AE71</f>
        <v>-9.0906233766233768</v>
      </c>
      <c r="AH71" s="5">
        <v>64</v>
      </c>
      <c r="AI71" s="9">
        <v>12</v>
      </c>
      <c r="AJ71" s="5">
        <v>65</v>
      </c>
      <c r="AK71" s="8">
        <f t="shared" ref="AK71:AK74" si="293">(AJ71-AH71)/AH71</f>
        <v>1.5625E-2</v>
      </c>
      <c r="AL71" s="5"/>
      <c r="AM71" s="8">
        <f t="shared" ref="AM71:AM74" si="294">(AL71-AI71)/AI71</f>
        <v>-1</v>
      </c>
      <c r="AN71" s="8">
        <f t="shared" ref="AN71:AN74" si="295">(AM71-AJ71)/AJ71</f>
        <v>-1.0153846153846153</v>
      </c>
      <c r="AO71" s="8">
        <f t="shared" ref="AO71:AO74" si="296">(AN71-AK71)/AK71</f>
        <v>-65.984615384615381</v>
      </c>
      <c r="AP71" s="8" t="e">
        <f t="shared" ref="AP71:AP74" si="297">(AO71-AL71)/AL71</f>
        <v>#DIV/0!</v>
      </c>
      <c r="AQ71" s="5"/>
      <c r="AR71" s="5"/>
      <c r="AS71" s="10" t="e">
        <f t="shared" ref="AS71:AS74" si="298">(AR71-AQ71)/AQ71</f>
        <v>#DIV/0!</v>
      </c>
      <c r="AT71" s="5">
        <v>55</v>
      </c>
      <c r="AU71" s="5">
        <v>58</v>
      </c>
      <c r="AV71" s="61">
        <f t="shared" ref="AV71:AV74" si="299">(AU71-AT71)/AT71</f>
        <v>5.4545454545454543E-2</v>
      </c>
      <c r="AW71" s="48"/>
    </row>
    <row r="72" spans="1:49" s="19" customFormat="1" ht="34.5" customHeight="1" x14ac:dyDescent="0.3">
      <c r="A72" s="95">
        <v>2023</v>
      </c>
      <c r="B72" s="93" t="s">
        <v>157</v>
      </c>
      <c r="C72" s="11">
        <v>790016745</v>
      </c>
      <c r="D72" s="11">
        <v>790000335</v>
      </c>
      <c r="E72" s="95" t="s">
        <v>77</v>
      </c>
      <c r="F72" s="90" t="s">
        <v>148</v>
      </c>
      <c r="G72" s="64" t="s">
        <v>19</v>
      </c>
      <c r="H72" s="9"/>
      <c r="I72" s="9"/>
      <c r="J72" s="66" t="s">
        <v>25</v>
      </c>
      <c r="K72" s="9"/>
      <c r="L72" s="9"/>
      <c r="M72" s="9"/>
      <c r="N72" s="9"/>
      <c r="O72" s="7">
        <v>0.25</v>
      </c>
      <c r="P72" s="9"/>
      <c r="Q72" s="9"/>
      <c r="R72" s="30"/>
      <c r="S72" s="9"/>
      <c r="T72" s="30"/>
      <c r="U72" s="103"/>
      <c r="V72" s="9"/>
      <c r="W72" s="90"/>
      <c r="X72" s="90"/>
      <c r="Y72" s="90"/>
      <c r="Z72" s="90"/>
      <c r="AA72" s="9"/>
      <c r="AB72" s="9"/>
      <c r="AC72" s="9"/>
      <c r="AD72" s="9"/>
      <c r="AE72" s="9"/>
      <c r="AF72" s="9"/>
      <c r="AG72" s="9"/>
      <c r="AH72" s="9"/>
      <c r="AI72" s="9"/>
      <c r="AJ72" s="9"/>
      <c r="AK72" s="9"/>
      <c r="AL72" s="9"/>
      <c r="AM72" s="9"/>
      <c r="AN72" s="9"/>
      <c r="AO72" s="9"/>
      <c r="AP72" s="9"/>
      <c r="AQ72" s="9"/>
      <c r="AR72" s="9"/>
      <c r="AS72" s="9"/>
      <c r="AT72" s="9"/>
      <c r="AU72" s="9"/>
      <c r="AV72" s="63"/>
      <c r="AW72" s="48"/>
    </row>
    <row r="73" spans="1:49" s="19" customFormat="1" ht="25.5" customHeight="1" x14ac:dyDescent="0.3">
      <c r="A73" s="96"/>
      <c r="B73" s="94"/>
      <c r="C73" s="11">
        <v>790016745</v>
      </c>
      <c r="D73" s="11">
        <v>790000392</v>
      </c>
      <c r="E73" s="96"/>
      <c r="F73" s="91"/>
      <c r="G73" s="64" t="s">
        <v>19</v>
      </c>
      <c r="H73" s="9"/>
      <c r="I73" s="9"/>
      <c r="J73" s="66" t="s">
        <v>25</v>
      </c>
      <c r="K73" s="9"/>
      <c r="L73" s="9"/>
      <c r="M73" s="9"/>
      <c r="N73" s="9"/>
      <c r="O73" s="7">
        <v>0</v>
      </c>
      <c r="P73" s="9"/>
      <c r="Q73" s="9"/>
      <c r="R73" s="30"/>
      <c r="S73" s="9"/>
      <c r="T73" s="30"/>
      <c r="U73" s="104"/>
      <c r="V73" s="9"/>
      <c r="W73" s="91"/>
      <c r="X73" s="91"/>
      <c r="Y73" s="91"/>
      <c r="Z73" s="91"/>
      <c r="AA73" s="9"/>
      <c r="AB73" s="9"/>
      <c r="AC73" s="9"/>
      <c r="AD73" s="9"/>
      <c r="AE73" s="9"/>
      <c r="AF73" s="9"/>
      <c r="AG73" s="9"/>
      <c r="AH73" s="9"/>
      <c r="AI73" s="9"/>
      <c r="AJ73" s="9"/>
      <c r="AK73" s="9"/>
      <c r="AL73" s="9"/>
      <c r="AM73" s="9"/>
      <c r="AN73" s="9"/>
      <c r="AO73" s="9"/>
      <c r="AP73" s="9"/>
      <c r="AQ73" s="9"/>
      <c r="AR73" s="9"/>
      <c r="AS73" s="9"/>
      <c r="AT73" s="9"/>
      <c r="AU73" s="9"/>
      <c r="AV73" s="63"/>
      <c r="AW73" s="48"/>
    </row>
    <row r="74" spans="1:49" s="18" customFormat="1" ht="30" customHeight="1" x14ac:dyDescent="0.3">
      <c r="A74" s="45">
        <v>2023</v>
      </c>
      <c r="B74" s="40" t="s">
        <v>110</v>
      </c>
      <c r="C74" s="6">
        <v>790006654</v>
      </c>
      <c r="D74" s="6">
        <v>790018188</v>
      </c>
      <c r="E74" s="71" t="s">
        <v>77</v>
      </c>
      <c r="F74" s="5" t="s">
        <v>13</v>
      </c>
      <c r="G74" s="64" t="s">
        <v>19</v>
      </c>
      <c r="H74" s="5"/>
      <c r="I74" s="5"/>
      <c r="J74" s="66" t="s">
        <v>25</v>
      </c>
      <c r="K74" s="66" t="s">
        <v>25</v>
      </c>
      <c r="L74" s="66" t="s">
        <v>25</v>
      </c>
      <c r="M74" s="66" t="s">
        <v>25</v>
      </c>
      <c r="N74" s="66" t="s">
        <v>25</v>
      </c>
      <c r="O74" s="7">
        <v>0</v>
      </c>
      <c r="P74" s="5"/>
      <c r="Q74" s="46" t="s">
        <v>151</v>
      </c>
      <c r="R74" s="31">
        <v>10600000</v>
      </c>
      <c r="S74" s="5"/>
      <c r="T74" s="31">
        <v>10600000</v>
      </c>
      <c r="U74" s="49">
        <v>1227480</v>
      </c>
      <c r="V74" s="5"/>
      <c r="W74" s="48">
        <f t="shared" si="286"/>
        <v>1227480</v>
      </c>
      <c r="X74" s="48">
        <f t="shared" si="287"/>
        <v>1227480</v>
      </c>
      <c r="Y74" s="48">
        <f t="shared" si="288"/>
        <v>2454960</v>
      </c>
      <c r="Z74" s="48">
        <f t="shared" si="289"/>
        <v>3682440</v>
      </c>
      <c r="AA74" s="5"/>
      <c r="AB74" s="5"/>
      <c r="AC74" s="5">
        <v>3365</v>
      </c>
      <c r="AD74" s="5">
        <v>4594</v>
      </c>
      <c r="AE74" s="8">
        <f t="shared" si="290"/>
        <v>0.3652303120356612</v>
      </c>
      <c r="AF74" s="8">
        <f t="shared" si="291"/>
        <v>-0.99992049840835107</v>
      </c>
      <c r="AG74" s="8">
        <f t="shared" si="292"/>
        <v>-3.7377806974321413</v>
      </c>
      <c r="AH74" s="5">
        <v>89</v>
      </c>
      <c r="AI74" s="9"/>
      <c r="AJ74" s="5">
        <v>98</v>
      </c>
      <c r="AK74" s="8">
        <f t="shared" si="293"/>
        <v>0.10112359550561797</v>
      </c>
      <c r="AL74" s="5"/>
      <c r="AM74" s="8" t="e">
        <f t="shared" si="294"/>
        <v>#DIV/0!</v>
      </c>
      <c r="AN74" s="8" t="e">
        <f t="shared" si="295"/>
        <v>#DIV/0!</v>
      </c>
      <c r="AO74" s="8" t="e">
        <f t="shared" si="296"/>
        <v>#DIV/0!</v>
      </c>
      <c r="AP74" s="8" t="e">
        <f t="shared" si="297"/>
        <v>#DIV/0!</v>
      </c>
      <c r="AQ74" s="5"/>
      <c r="AR74" s="5"/>
      <c r="AS74" s="10" t="e">
        <f t="shared" si="298"/>
        <v>#DIV/0!</v>
      </c>
      <c r="AT74" s="5">
        <v>47</v>
      </c>
      <c r="AU74" s="5">
        <v>58</v>
      </c>
      <c r="AV74" s="61">
        <f t="shared" si="299"/>
        <v>0.23404255319148937</v>
      </c>
      <c r="AW74" s="48" t="s">
        <v>185</v>
      </c>
    </row>
    <row r="75" spans="1:49" s="19" customFormat="1" ht="30" customHeight="1" x14ac:dyDescent="0.3">
      <c r="A75" s="45">
        <v>2024</v>
      </c>
      <c r="B75" s="40" t="s">
        <v>111</v>
      </c>
      <c r="C75" s="11">
        <v>790000707</v>
      </c>
      <c r="D75" s="11">
        <v>790003602</v>
      </c>
      <c r="E75" s="71" t="s">
        <v>77</v>
      </c>
      <c r="F75" s="5" t="s">
        <v>15</v>
      </c>
      <c r="G75" s="64" t="s">
        <v>19</v>
      </c>
      <c r="H75" s="9"/>
      <c r="I75" s="9"/>
      <c r="J75" s="66" t="s">
        <v>25</v>
      </c>
      <c r="K75" s="9"/>
      <c r="L75" s="9"/>
      <c r="M75" s="9"/>
      <c r="N75" s="9"/>
      <c r="O75" s="7">
        <v>0</v>
      </c>
      <c r="P75" s="9"/>
      <c r="Q75" s="9"/>
      <c r="R75" s="30"/>
      <c r="S75" s="9"/>
      <c r="T75" s="30"/>
      <c r="U75" s="30"/>
      <c r="V75" s="9"/>
      <c r="W75" s="9"/>
      <c r="X75" s="9"/>
      <c r="Y75" s="9"/>
      <c r="Z75" s="9"/>
      <c r="AA75" s="9"/>
      <c r="AB75" s="9"/>
      <c r="AC75" s="9"/>
      <c r="AD75" s="9"/>
      <c r="AE75" s="9"/>
      <c r="AF75" s="9"/>
      <c r="AG75" s="9"/>
      <c r="AH75" s="9"/>
      <c r="AI75" s="9">
        <v>115</v>
      </c>
      <c r="AJ75" s="9"/>
      <c r="AK75" s="9"/>
      <c r="AL75" s="9"/>
      <c r="AM75" s="9"/>
      <c r="AN75" s="9"/>
      <c r="AO75" s="9"/>
      <c r="AP75" s="9"/>
      <c r="AQ75" s="9"/>
      <c r="AR75" s="9"/>
      <c r="AS75" s="9"/>
      <c r="AT75" s="9"/>
      <c r="AU75" s="9"/>
      <c r="AV75" s="63"/>
      <c r="AW75" s="48"/>
    </row>
    <row r="76" spans="1:49" s="18" customFormat="1" ht="43.5" customHeight="1" x14ac:dyDescent="0.3">
      <c r="A76" s="45">
        <v>2024</v>
      </c>
      <c r="B76" s="40" t="s">
        <v>183</v>
      </c>
      <c r="C76" s="6">
        <v>790014708</v>
      </c>
      <c r="D76" s="6">
        <v>790014708</v>
      </c>
      <c r="E76" s="71" t="s">
        <v>77</v>
      </c>
      <c r="F76" s="5" t="s">
        <v>12</v>
      </c>
      <c r="G76" s="64" t="s">
        <v>19</v>
      </c>
      <c r="H76" s="5"/>
      <c r="I76" s="5"/>
      <c r="J76" s="66" t="s">
        <v>25</v>
      </c>
      <c r="K76" s="66" t="s">
        <v>25</v>
      </c>
      <c r="L76" s="66" t="s">
        <v>25</v>
      </c>
      <c r="M76" s="66" t="s">
        <v>25</v>
      </c>
      <c r="N76" s="66" t="s">
        <v>25</v>
      </c>
      <c r="O76" s="7">
        <v>0.38500000000000001</v>
      </c>
      <c r="P76" s="5"/>
      <c r="Q76" s="46" t="s">
        <v>151</v>
      </c>
      <c r="R76" s="31">
        <v>2760000</v>
      </c>
      <c r="S76" s="5"/>
      <c r="T76" s="31">
        <v>2760000</v>
      </c>
      <c r="U76" s="49">
        <v>319608</v>
      </c>
      <c r="V76" s="5"/>
      <c r="W76" s="48">
        <f t="shared" ref="W76" si="300">U76+V76</f>
        <v>319608</v>
      </c>
      <c r="X76" s="48">
        <f t="shared" ref="X76" si="301">V76+W76</f>
        <v>319608</v>
      </c>
      <c r="Y76" s="48">
        <f t="shared" ref="Y76" si="302">W76+X76</f>
        <v>639216</v>
      </c>
      <c r="Z76" s="48">
        <f t="shared" ref="Z76" si="303">X76+Y76</f>
        <v>958824</v>
      </c>
      <c r="AA76" s="5"/>
      <c r="AB76" s="5"/>
      <c r="AC76" s="5">
        <v>2500</v>
      </c>
      <c r="AD76" s="5">
        <v>2900</v>
      </c>
      <c r="AE76" s="8">
        <f t="shared" ref="AE76" si="304">(AD76-AC76)/AC76</f>
        <v>0.16</v>
      </c>
      <c r="AF76" s="8">
        <f t="shared" ref="AF76" si="305">(AE76-AD76)/AD76</f>
        <v>-0.99994482758620695</v>
      </c>
      <c r="AG76" s="8">
        <f t="shared" ref="AG76" si="306">(AF76-AE76)/AE76</f>
        <v>-7.2496551724137932</v>
      </c>
      <c r="AH76" s="5">
        <v>54</v>
      </c>
      <c r="AI76" s="9">
        <v>3</v>
      </c>
      <c r="AJ76" s="5">
        <v>54</v>
      </c>
      <c r="AK76" s="8">
        <f t="shared" ref="AK76" si="307">(AJ76-AH76)/AH76</f>
        <v>0</v>
      </c>
      <c r="AL76" s="5"/>
      <c r="AM76" s="8">
        <f>(AL76-AH76)/AH76</f>
        <v>-1</v>
      </c>
      <c r="AN76" s="8">
        <f t="shared" ref="AN76" si="308">(AM76-AI76)/AI76</f>
        <v>-1.3333333333333333</v>
      </c>
      <c r="AO76" s="8">
        <f t="shared" ref="AO76" si="309">(AN76-AJ76)/AJ76</f>
        <v>-1.0246913580246915</v>
      </c>
      <c r="AP76" s="8" t="e">
        <f t="shared" ref="AP76" si="310">(AO76-AK76)/AK76</f>
        <v>#DIV/0!</v>
      </c>
      <c r="AQ76" s="5"/>
      <c r="AR76" s="5"/>
      <c r="AS76" s="10" t="e">
        <f t="shared" ref="AS76" si="311">(AR76-AQ76)/AQ76</f>
        <v>#DIV/0!</v>
      </c>
      <c r="AT76" s="5">
        <v>60</v>
      </c>
      <c r="AU76" s="5">
        <v>63</v>
      </c>
      <c r="AV76" s="61">
        <f t="shared" ref="AV76" si="312">(AU76-AT76)/AT76</f>
        <v>0.05</v>
      </c>
      <c r="AW76" s="48"/>
    </row>
    <row r="77" spans="1:49" s="18" customFormat="1" ht="44.25" customHeight="1" x14ac:dyDescent="0.3">
      <c r="A77" s="45">
        <v>2022</v>
      </c>
      <c r="B77" s="40" t="s">
        <v>109</v>
      </c>
      <c r="C77" s="6">
        <v>860000116</v>
      </c>
      <c r="D77" s="6">
        <v>860780501</v>
      </c>
      <c r="E77" s="71" t="s">
        <v>88</v>
      </c>
      <c r="F77" s="5" t="s">
        <v>11</v>
      </c>
      <c r="G77" s="64" t="s">
        <v>19</v>
      </c>
      <c r="H77" s="5"/>
      <c r="I77" s="5"/>
      <c r="J77" s="66" t="s">
        <v>25</v>
      </c>
      <c r="K77" s="66" t="s">
        <v>26</v>
      </c>
      <c r="L77" s="66" t="s">
        <v>26</v>
      </c>
      <c r="M77" s="66" t="s">
        <v>25</v>
      </c>
      <c r="N77" s="66" t="s">
        <v>26</v>
      </c>
      <c r="O77" s="7">
        <v>0.15</v>
      </c>
      <c r="P77" s="5"/>
      <c r="Q77" s="46" t="s">
        <v>151</v>
      </c>
      <c r="R77" s="31">
        <v>2180017</v>
      </c>
      <c r="S77" s="5"/>
      <c r="T77" s="31">
        <v>2180017</v>
      </c>
      <c r="U77" s="49">
        <v>252445.97</v>
      </c>
      <c r="V77" s="5"/>
      <c r="W77" s="48">
        <f t="shared" ref="W77" si="313">U77+V77</f>
        <v>252445.97</v>
      </c>
      <c r="X77" s="48">
        <f t="shared" ref="X77" si="314">V77+W77</f>
        <v>252445.97</v>
      </c>
      <c r="Y77" s="48">
        <f t="shared" ref="Y77" si="315">W77+X77</f>
        <v>504891.94</v>
      </c>
      <c r="Z77" s="48">
        <f t="shared" ref="Z77" si="316">X77+Y77</f>
        <v>757337.91</v>
      </c>
      <c r="AA77" s="5"/>
      <c r="AB77" s="5"/>
      <c r="AC77" s="5">
        <v>136.25</v>
      </c>
      <c r="AD77" s="5">
        <v>136.25</v>
      </c>
      <c r="AE77" s="8">
        <f t="shared" ref="AE77" si="317">(AD77-AC77)/AC77</f>
        <v>0</v>
      </c>
      <c r="AF77" s="8">
        <f t="shared" ref="AF77" si="318">(AE77-AD77)/AD77</f>
        <v>-1</v>
      </c>
      <c r="AG77" s="8" t="e">
        <f t="shared" ref="AG77" si="319">(AF77-AE77)/AE77</f>
        <v>#DIV/0!</v>
      </c>
      <c r="AH77" s="5">
        <v>120</v>
      </c>
      <c r="AI77" s="9">
        <v>120</v>
      </c>
      <c r="AJ77" s="5">
        <v>120</v>
      </c>
      <c r="AK77" s="8">
        <f t="shared" ref="AK77" si="320">(AJ77-AH77)/AH77</f>
        <v>0</v>
      </c>
      <c r="AL77" s="5"/>
      <c r="AM77" s="8">
        <f t="shared" ref="AM77" si="321">(AL77-AH77)/AH77</f>
        <v>-1</v>
      </c>
      <c r="AN77" s="8">
        <f t="shared" ref="AN77" si="322">(AM77-AI77)/AI77</f>
        <v>-1.0083333333333333</v>
      </c>
      <c r="AO77" s="8">
        <f t="shared" ref="AO77" si="323">(AN77-AJ77)/AJ77</f>
        <v>-1.0084027777777778</v>
      </c>
      <c r="AP77" s="8" t="e">
        <f t="shared" ref="AP77" si="324">(AO77-AK77)/AK77</f>
        <v>#DIV/0!</v>
      </c>
      <c r="AQ77" s="5"/>
      <c r="AR77" s="5"/>
      <c r="AS77" s="10" t="e">
        <f t="shared" ref="AS77" si="325">(AR77-AQ77)/AQ77</f>
        <v>#DIV/0!</v>
      </c>
      <c r="AT77" s="5">
        <v>57.61</v>
      </c>
      <c r="AU77" s="5">
        <v>59.84</v>
      </c>
      <c r="AV77" s="61">
        <f t="shared" ref="AV77" si="326">(AU77-AT77)/AT77</f>
        <v>3.8708557542093458E-2</v>
      </c>
      <c r="AW77" s="48"/>
    </row>
    <row r="78" spans="1:49" s="19" customFormat="1" ht="30" customHeight="1" x14ac:dyDescent="0.3">
      <c r="A78" s="45">
        <v>2022</v>
      </c>
      <c r="B78" s="40" t="s">
        <v>108</v>
      </c>
      <c r="C78" s="11">
        <v>860014554</v>
      </c>
      <c r="D78" s="11">
        <v>860013515</v>
      </c>
      <c r="E78" s="71" t="s">
        <v>88</v>
      </c>
      <c r="F78" s="5" t="s">
        <v>14</v>
      </c>
      <c r="G78" s="64" t="s">
        <v>18</v>
      </c>
      <c r="H78" s="9"/>
      <c r="I78" s="9"/>
      <c r="J78" s="66"/>
      <c r="K78" s="66" t="s">
        <v>25</v>
      </c>
      <c r="L78" s="9"/>
      <c r="M78" s="9"/>
      <c r="N78" s="9"/>
      <c r="O78" s="7">
        <v>0</v>
      </c>
      <c r="P78" s="9"/>
      <c r="Q78" s="9"/>
      <c r="R78" s="30">
        <v>800000</v>
      </c>
      <c r="S78" s="9"/>
      <c r="T78" s="30">
        <v>800000</v>
      </c>
      <c r="U78" s="30">
        <v>92640</v>
      </c>
      <c r="V78" s="9"/>
      <c r="W78" s="9"/>
      <c r="X78" s="9"/>
      <c r="Y78" s="9"/>
      <c r="Z78" s="9"/>
      <c r="AA78" s="9"/>
      <c r="AB78" s="9"/>
      <c r="AC78" s="9"/>
      <c r="AD78" s="9"/>
      <c r="AE78" s="9"/>
      <c r="AF78" s="9"/>
      <c r="AG78" s="9"/>
      <c r="AH78" s="9"/>
      <c r="AI78" s="9">
        <v>5</v>
      </c>
      <c r="AJ78" s="9"/>
      <c r="AK78" s="9"/>
      <c r="AL78" s="9"/>
      <c r="AM78" s="9"/>
      <c r="AN78" s="9"/>
      <c r="AO78" s="9"/>
      <c r="AP78" s="9"/>
      <c r="AQ78" s="9"/>
      <c r="AR78" s="9"/>
      <c r="AS78" s="9"/>
      <c r="AT78" s="9"/>
      <c r="AU78" s="9"/>
      <c r="AV78" s="63"/>
      <c r="AW78" s="48"/>
    </row>
    <row r="79" spans="1:49" s="18" customFormat="1" ht="45" customHeight="1" x14ac:dyDescent="0.3">
      <c r="A79" s="45">
        <v>2022</v>
      </c>
      <c r="B79" s="40" t="s">
        <v>143</v>
      </c>
      <c r="C79" s="6">
        <v>870007093</v>
      </c>
      <c r="D79" s="6">
        <v>870003738</v>
      </c>
      <c r="E79" s="71" t="s">
        <v>84</v>
      </c>
      <c r="F79" s="5" t="s">
        <v>11</v>
      </c>
      <c r="G79" s="64" t="s">
        <v>17</v>
      </c>
      <c r="H79" s="5"/>
      <c r="I79" s="5"/>
      <c r="J79" s="5" t="s">
        <v>25</v>
      </c>
      <c r="K79" s="5" t="s">
        <v>25</v>
      </c>
      <c r="L79" s="5" t="s">
        <v>25</v>
      </c>
      <c r="M79" s="5" t="s">
        <v>25</v>
      </c>
      <c r="N79" s="5" t="s">
        <v>25</v>
      </c>
      <c r="O79" s="7">
        <v>0</v>
      </c>
      <c r="P79" s="5"/>
      <c r="Q79" s="46" t="s">
        <v>151</v>
      </c>
      <c r="R79" s="31">
        <v>15000000</v>
      </c>
      <c r="S79" s="5"/>
      <c r="T79" s="31">
        <v>15000000</v>
      </c>
      <c r="U79" s="49">
        <v>1200000</v>
      </c>
      <c r="V79" s="5"/>
      <c r="W79" s="48">
        <f t="shared" ref="W79" si="327">U79+V79</f>
        <v>1200000</v>
      </c>
      <c r="X79" s="48">
        <f t="shared" ref="X79" si="328">V79+W79</f>
        <v>1200000</v>
      </c>
      <c r="Y79" s="48">
        <f t="shared" ref="Y79" si="329">W79+X79</f>
        <v>2400000</v>
      </c>
      <c r="Z79" s="48">
        <f t="shared" ref="Z79" si="330">X79+Y79</f>
        <v>3600000</v>
      </c>
      <c r="AA79" s="5"/>
      <c r="AB79" s="5"/>
      <c r="AC79" s="5">
        <v>5687</v>
      </c>
      <c r="AD79" s="5">
        <v>6000</v>
      </c>
      <c r="AE79" s="8">
        <f t="shared" ref="AE79" si="331">(AD79-AC79)/AC79</f>
        <v>5.5037805521364516E-2</v>
      </c>
      <c r="AF79" s="8">
        <f t="shared" ref="AF79" si="332">(AE79-AD79)/AD79</f>
        <v>-0.99999082703241315</v>
      </c>
      <c r="AG79" s="8">
        <f t="shared" ref="AG79" si="333">(AF79-AE79)/AE79</f>
        <v>-19.169162406815762</v>
      </c>
      <c r="AH79" s="5">
        <v>87</v>
      </c>
      <c r="AI79" s="9">
        <v>84</v>
      </c>
      <c r="AJ79" s="5">
        <v>87</v>
      </c>
      <c r="AK79" s="8">
        <f t="shared" ref="AK79" si="334">(AJ79-AH79)/AH79</f>
        <v>0</v>
      </c>
      <c r="AL79" s="5"/>
      <c r="AM79" s="8">
        <f t="shared" ref="AM79" si="335">(AL79-AI79)/AI79</f>
        <v>-1</v>
      </c>
      <c r="AN79" s="8">
        <f t="shared" ref="AN79" si="336">(AM79-AJ79)/AJ79</f>
        <v>-1.0114942528735633</v>
      </c>
      <c r="AO79" s="8" t="e">
        <f t="shared" ref="AO79" si="337">(AN79-AK79)/AK79</f>
        <v>#DIV/0!</v>
      </c>
      <c r="AP79" s="8" t="e">
        <f t="shared" ref="AP79" si="338">(AO79-AL79)/AL79</f>
        <v>#DIV/0!</v>
      </c>
      <c r="AQ79" s="5"/>
      <c r="AR79" s="5"/>
      <c r="AS79" s="10" t="e">
        <f t="shared" ref="AS79" si="339">(AR79-AQ79)/AQ79</f>
        <v>#DIV/0!</v>
      </c>
      <c r="AT79" s="5">
        <v>58.94</v>
      </c>
      <c r="AU79" s="5">
        <v>61.94</v>
      </c>
      <c r="AV79" s="61">
        <f t="shared" ref="AV79" si="340">(AU79-AT79)/AT79</f>
        <v>5.0899219545300307E-2</v>
      </c>
      <c r="AW79" s="48"/>
    </row>
    <row r="80" spans="1:49" s="18" customFormat="1" ht="30" customHeight="1" x14ac:dyDescent="0.3">
      <c r="A80" s="45">
        <v>2022</v>
      </c>
      <c r="B80" s="40" t="s">
        <v>141</v>
      </c>
      <c r="C80" s="6">
        <v>870004314</v>
      </c>
      <c r="D80" s="6">
        <v>870006004</v>
      </c>
      <c r="E80" s="71" t="s">
        <v>84</v>
      </c>
      <c r="F80" s="5" t="s">
        <v>12</v>
      </c>
      <c r="G80" s="64" t="s">
        <v>0</v>
      </c>
      <c r="H80" s="5"/>
      <c r="I80" s="5"/>
      <c r="J80" s="5" t="s">
        <v>25</v>
      </c>
      <c r="K80" s="5" t="s">
        <v>25</v>
      </c>
      <c r="L80" s="5" t="s">
        <v>25</v>
      </c>
      <c r="M80" s="5" t="s">
        <v>25</v>
      </c>
      <c r="N80" s="5" t="s">
        <v>25</v>
      </c>
      <c r="O80" s="7">
        <v>0</v>
      </c>
      <c r="P80" s="5"/>
      <c r="Q80" s="46" t="s">
        <v>151</v>
      </c>
      <c r="R80" s="31">
        <v>14732932</v>
      </c>
      <c r="S80" s="5"/>
      <c r="T80" s="31">
        <v>14732932</v>
      </c>
      <c r="U80" s="49">
        <v>1200000</v>
      </c>
      <c r="V80" s="5"/>
      <c r="W80" s="48">
        <f t="shared" ref="W80:W81" si="341">U80+V80</f>
        <v>1200000</v>
      </c>
      <c r="X80" s="48">
        <f t="shared" ref="X80:X81" si="342">V80+W80</f>
        <v>1200000</v>
      </c>
      <c r="Y80" s="48">
        <f t="shared" ref="Y80:Y81" si="343">W80+X80</f>
        <v>2400000</v>
      </c>
      <c r="Z80" s="48">
        <f t="shared" ref="Z80:Z81" si="344">X80+Y80</f>
        <v>3600000</v>
      </c>
      <c r="AA80" s="5"/>
      <c r="AB80" s="5" t="s">
        <v>6</v>
      </c>
      <c r="AC80" s="5">
        <v>0</v>
      </c>
      <c r="AD80" s="5">
        <v>5944</v>
      </c>
      <c r="AE80" s="8" t="e">
        <f t="shared" ref="AE80:AE81" si="345">(AD80-AC80)/AC80</f>
        <v>#DIV/0!</v>
      </c>
      <c r="AF80" s="8" t="e">
        <f t="shared" ref="AF80:AF81" si="346">(AE80-AD80)/AD80</f>
        <v>#DIV/0!</v>
      </c>
      <c r="AG80" s="8" t="e">
        <f t="shared" ref="AG80:AG81" si="347">(AF80-AE80)/AE80</f>
        <v>#DIV/0!</v>
      </c>
      <c r="AH80" s="5">
        <v>83</v>
      </c>
      <c r="AI80" s="9">
        <v>80</v>
      </c>
      <c r="AJ80" s="5">
        <v>83</v>
      </c>
      <c r="AK80" s="8">
        <f t="shared" ref="AK80:AK81" si="348">(AJ80-AH80)/AH80</f>
        <v>0</v>
      </c>
      <c r="AL80" s="5"/>
      <c r="AM80" s="8">
        <f t="shared" ref="AM80:AM81" si="349">(AL80-AI80)/AI80</f>
        <v>-1</v>
      </c>
      <c r="AN80" s="8">
        <f t="shared" ref="AN80:AN81" si="350">(AM80-AJ80)/AJ80</f>
        <v>-1.0120481927710843</v>
      </c>
      <c r="AO80" s="8" t="e">
        <f t="shared" ref="AO80:AO81" si="351">(AN80-AK80)/AK80</f>
        <v>#DIV/0!</v>
      </c>
      <c r="AP80" s="8" t="e">
        <f t="shared" ref="AP80:AP81" si="352">(AO80-AL80)/AL80</f>
        <v>#DIV/0!</v>
      </c>
      <c r="AQ80" s="5"/>
      <c r="AR80" s="5"/>
      <c r="AS80" s="10" t="e">
        <f t="shared" ref="AS80:AS81" si="353">(AR80-AQ80)/AQ80</f>
        <v>#DIV/0!</v>
      </c>
      <c r="AT80" s="5">
        <v>57.03</v>
      </c>
      <c r="AU80" s="5">
        <v>63.3</v>
      </c>
      <c r="AV80" s="61">
        <f t="shared" ref="AV80:AV81" si="354">(AU80-AT80)/AT80</f>
        <v>0.10994213571804307</v>
      </c>
      <c r="AW80" s="48"/>
    </row>
    <row r="81" spans="1:49" s="18" customFormat="1" ht="30" customHeight="1" x14ac:dyDescent="0.3">
      <c r="A81" s="45">
        <v>2022</v>
      </c>
      <c r="B81" s="40" t="s">
        <v>142</v>
      </c>
      <c r="C81" s="6">
        <v>870016722</v>
      </c>
      <c r="D81" s="6">
        <v>870017977</v>
      </c>
      <c r="E81" s="71" t="s">
        <v>84</v>
      </c>
      <c r="F81" s="5" t="s">
        <v>15</v>
      </c>
      <c r="G81" s="64" t="s">
        <v>17</v>
      </c>
      <c r="H81" s="5"/>
      <c r="I81" s="5"/>
      <c r="J81" s="5" t="s">
        <v>25</v>
      </c>
      <c r="K81" s="5" t="s">
        <v>26</v>
      </c>
      <c r="L81" s="5" t="s">
        <v>26</v>
      </c>
      <c r="M81" s="5" t="s">
        <v>26</v>
      </c>
      <c r="N81" s="5" t="s">
        <v>25</v>
      </c>
      <c r="O81" s="7">
        <v>0</v>
      </c>
      <c r="P81" s="5"/>
      <c r="Q81" s="5"/>
      <c r="R81" s="31">
        <v>2307085</v>
      </c>
      <c r="S81" s="5"/>
      <c r="T81" s="31">
        <v>2307085</v>
      </c>
      <c r="U81" s="49">
        <v>100000</v>
      </c>
      <c r="V81" s="5"/>
      <c r="W81" s="48">
        <f t="shared" si="341"/>
        <v>100000</v>
      </c>
      <c r="X81" s="48">
        <f t="shared" si="342"/>
        <v>100000</v>
      </c>
      <c r="Y81" s="48">
        <f t="shared" si="343"/>
        <v>200000</v>
      </c>
      <c r="Z81" s="48">
        <f t="shared" si="344"/>
        <v>300000</v>
      </c>
      <c r="AA81" s="5"/>
      <c r="AB81" s="5"/>
      <c r="AC81" s="5">
        <v>3383</v>
      </c>
      <c r="AD81" s="5">
        <v>4460</v>
      </c>
      <c r="AE81" s="8">
        <f t="shared" si="345"/>
        <v>0.31835648832397279</v>
      </c>
      <c r="AF81" s="8">
        <f t="shared" si="346"/>
        <v>-0.99992861962145207</v>
      </c>
      <c r="AG81" s="8">
        <f t="shared" si="347"/>
        <v>-4.1409085609836334</v>
      </c>
      <c r="AH81" s="5">
        <v>50</v>
      </c>
      <c r="AI81" s="9"/>
      <c r="AJ81" s="5">
        <v>70</v>
      </c>
      <c r="AK81" s="8">
        <f t="shared" si="348"/>
        <v>0.4</v>
      </c>
      <c r="AL81" s="5"/>
      <c r="AM81" s="8" t="e">
        <f t="shared" si="349"/>
        <v>#DIV/0!</v>
      </c>
      <c r="AN81" s="8" t="e">
        <f t="shared" si="350"/>
        <v>#DIV/0!</v>
      </c>
      <c r="AO81" s="8" t="e">
        <f t="shared" si="351"/>
        <v>#DIV/0!</v>
      </c>
      <c r="AP81" s="8" t="e">
        <f t="shared" si="352"/>
        <v>#DIV/0!</v>
      </c>
      <c r="AQ81" s="5"/>
      <c r="AR81" s="5"/>
      <c r="AS81" s="10" t="e">
        <f t="shared" si="353"/>
        <v>#DIV/0!</v>
      </c>
      <c r="AT81" s="5">
        <v>65.09</v>
      </c>
      <c r="AU81" s="5">
        <v>63.66</v>
      </c>
      <c r="AV81" s="61">
        <f t="shared" si="354"/>
        <v>-2.196958058073447E-2</v>
      </c>
      <c r="AW81" s="68" t="s">
        <v>189</v>
      </c>
    </row>
    <row r="82" spans="1:49" s="18" customFormat="1" ht="30" customHeight="1" x14ac:dyDescent="0.3">
      <c r="A82" s="45">
        <v>2023</v>
      </c>
      <c r="B82" s="40" t="s">
        <v>144</v>
      </c>
      <c r="C82" s="6">
        <v>870009537</v>
      </c>
      <c r="D82" s="6">
        <v>870006921</v>
      </c>
      <c r="E82" s="71" t="s">
        <v>84</v>
      </c>
      <c r="F82" s="5" t="s">
        <v>11</v>
      </c>
      <c r="G82" s="64" t="s">
        <v>19</v>
      </c>
      <c r="H82" s="5"/>
      <c r="I82" s="5"/>
      <c r="J82" s="5" t="s">
        <v>25</v>
      </c>
      <c r="K82" s="5" t="s">
        <v>25</v>
      </c>
      <c r="L82" s="5" t="s">
        <v>25</v>
      </c>
      <c r="M82" s="5" t="s">
        <v>25</v>
      </c>
      <c r="N82" s="5" t="s">
        <v>25</v>
      </c>
      <c r="O82" s="7">
        <v>0.4</v>
      </c>
      <c r="P82" s="5"/>
      <c r="Q82" s="46" t="s">
        <v>151</v>
      </c>
      <c r="R82" s="31">
        <v>10200000</v>
      </c>
      <c r="S82" s="5"/>
      <c r="T82" s="47">
        <v>10200000</v>
      </c>
      <c r="U82" s="49">
        <v>1181160</v>
      </c>
      <c r="V82" s="5"/>
      <c r="W82" s="48">
        <f t="shared" ref="W82" si="355">U82+V82</f>
        <v>1181160</v>
      </c>
      <c r="X82" s="48">
        <f t="shared" ref="X82:X83" si="356">V82+W82</f>
        <v>1181160</v>
      </c>
      <c r="Y82" s="48">
        <f t="shared" ref="Y82" si="357">W82+X82</f>
        <v>2362320</v>
      </c>
      <c r="Z82" s="48">
        <f t="shared" ref="Z82:Z83" si="358">X82+Y82</f>
        <v>3543480</v>
      </c>
      <c r="AA82" s="5"/>
      <c r="AB82" s="5" t="s">
        <v>6</v>
      </c>
      <c r="AC82" s="5">
        <v>3275</v>
      </c>
      <c r="AD82" s="5">
        <v>5001</v>
      </c>
      <c r="AE82" s="8">
        <f t="shared" ref="AE82:AE83" si="359">(AD82-AC82)/AC82</f>
        <v>0.52702290076335878</v>
      </c>
      <c r="AF82" s="8">
        <f t="shared" ref="AF82:AF83" si="360">(AE82-AD82)/AD82</f>
        <v>-0.99989461649654798</v>
      </c>
      <c r="AG82" s="8">
        <f t="shared" ref="AG82:AG83" si="361">(AF82-AE82)/AE82</f>
        <v>-2.8972507931785598</v>
      </c>
      <c r="AH82" s="5">
        <v>88</v>
      </c>
      <c r="AI82" s="9">
        <v>83</v>
      </c>
      <c r="AJ82" s="5">
        <v>104</v>
      </c>
      <c r="AK82" s="8">
        <f t="shared" ref="AK82:AK83" si="362">(AJ82-AH82)/AH82</f>
        <v>0.18181818181818182</v>
      </c>
      <c r="AL82" s="5"/>
      <c r="AM82" s="8">
        <f t="shared" ref="AM82:AM83" si="363">(AL82-AI82)/AI82</f>
        <v>-1</v>
      </c>
      <c r="AN82" s="8">
        <f t="shared" ref="AN82:AN83" si="364">(AM82-AJ82)/AJ82</f>
        <v>-1.0096153846153846</v>
      </c>
      <c r="AO82" s="8">
        <f t="shared" ref="AO82:AO83" si="365">(AN82-AK82)/AK82</f>
        <v>-6.552884615384615</v>
      </c>
      <c r="AP82" s="8" t="e">
        <f t="shared" ref="AP82:AP83" si="366">(AO82-AL82)/AL82</f>
        <v>#DIV/0!</v>
      </c>
      <c r="AQ82" s="5"/>
      <c r="AR82" s="5"/>
      <c r="AS82" s="10" t="e">
        <f t="shared" ref="AS82:AS83" si="367">(AR82-AQ82)/AQ82</f>
        <v>#DIV/0!</v>
      </c>
      <c r="AT82" s="5">
        <v>61.54</v>
      </c>
      <c r="AU82" s="5">
        <v>63.41</v>
      </c>
      <c r="AV82" s="61">
        <f t="shared" ref="AV82:AV83" si="368">(AU82-AT82)/AT82</f>
        <v>3.0386740331491673E-2</v>
      </c>
      <c r="AW82" s="48"/>
    </row>
    <row r="83" spans="1:49" s="18" customFormat="1" ht="30" customHeight="1" x14ac:dyDescent="0.3">
      <c r="A83" s="45">
        <v>2024</v>
      </c>
      <c r="B83" s="40" t="s">
        <v>145</v>
      </c>
      <c r="C83" s="6">
        <v>870000031</v>
      </c>
      <c r="D83" s="6">
        <v>870003720</v>
      </c>
      <c r="E83" s="71" t="s">
        <v>84</v>
      </c>
      <c r="F83" s="5" t="s">
        <v>13</v>
      </c>
      <c r="G83" s="64" t="s">
        <v>17</v>
      </c>
      <c r="H83" s="5"/>
      <c r="I83" s="5"/>
      <c r="J83" s="5" t="s">
        <v>25</v>
      </c>
      <c r="K83" s="5" t="s">
        <v>25</v>
      </c>
      <c r="L83" s="5" t="s">
        <v>25</v>
      </c>
      <c r="M83" s="5" t="s">
        <v>25</v>
      </c>
      <c r="N83" s="5" t="s">
        <v>26</v>
      </c>
      <c r="O83" s="7">
        <v>0</v>
      </c>
      <c r="P83" s="5"/>
      <c r="Q83" s="46" t="s">
        <v>151</v>
      </c>
      <c r="R83" s="31">
        <v>15000000</v>
      </c>
      <c r="S83" s="5"/>
      <c r="T83" s="31">
        <v>15000000</v>
      </c>
      <c r="U83" s="49">
        <v>1737000</v>
      </c>
      <c r="V83" s="5"/>
      <c r="W83" s="48">
        <f>U83+V83</f>
        <v>1737000</v>
      </c>
      <c r="X83" s="48">
        <f t="shared" si="356"/>
        <v>1737000</v>
      </c>
      <c r="Y83" s="48">
        <f t="shared" ref="Y83" si="369">W83+X83</f>
        <v>3474000</v>
      </c>
      <c r="Z83" s="48">
        <f t="shared" si="358"/>
        <v>5211000</v>
      </c>
      <c r="AA83" s="5"/>
      <c r="AB83" s="5"/>
      <c r="AC83" s="5">
        <v>6423</v>
      </c>
      <c r="AD83" s="5">
        <v>1</v>
      </c>
      <c r="AE83" s="8">
        <f t="shared" si="359"/>
        <v>-0.99984430951268877</v>
      </c>
      <c r="AF83" s="8">
        <f t="shared" si="360"/>
        <v>-1.9998443095126888</v>
      </c>
      <c r="AG83" s="8">
        <f t="shared" si="361"/>
        <v>1.0001557147306135</v>
      </c>
      <c r="AH83" s="5">
        <v>119</v>
      </c>
      <c r="AI83" s="9">
        <v>185</v>
      </c>
      <c r="AJ83" s="5">
        <v>119</v>
      </c>
      <c r="AK83" s="8">
        <f t="shared" si="362"/>
        <v>0</v>
      </c>
      <c r="AL83" s="5"/>
      <c r="AM83" s="8">
        <f t="shared" si="363"/>
        <v>-1</v>
      </c>
      <c r="AN83" s="8">
        <f t="shared" si="364"/>
        <v>-1.0084033613445378</v>
      </c>
      <c r="AO83" s="8" t="e">
        <f t="shared" si="365"/>
        <v>#DIV/0!</v>
      </c>
      <c r="AP83" s="8" t="e">
        <f t="shared" si="366"/>
        <v>#DIV/0!</v>
      </c>
      <c r="AQ83" s="5"/>
      <c r="AR83" s="5"/>
      <c r="AS83" s="10" t="e">
        <f t="shared" si="367"/>
        <v>#DIV/0!</v>
      </c>
      <c r="AT83" s="5">
        <v>56.77</v>
      </c>
      <c r="AU83" s="5">
        <v>56.77</v>
      </c>
      <c r="AV83" s="61">
        <f t="shared" si="368"/>
        <v>0</v>
      </c>
      <c r="AW83" s="48"/>
    </row>
    <row r="84" spans="1:49" s="18" customFormat="1" ht="30" customHeight="1" x14ac:dyDescent="0.3">
      <c r="A84" s="70">
        <v>2024</v>
      </c>
      <c r="B84" s="69" t="s">
        <v>146</v>
      </c>
      <c r="C84" s="76">
        <v>870014503</v>
      </c>
      <c r="D84" s="76">
        <v>870005816</v>
      </c>
      <c r="E84" s="70" t="s">
        <v>84</v>
      </c>
      <c r="F84" s="69" t="s">
        <v>13</v>
      </c>
      <c r="G84" s="69" t="s">
        <v>17</v>
      </c>
      <c r="H84" s="69"/>
      <c r="I84" s="69"/>
      <c r="J84" s="69" t="s">
        <v>25</v>
      </c>
      <c r="K84" s="69" t="s">
        <v>25</v>
      </c>
      <c r="L84" s="69" t="s">
        <v>25</v>
      </c>
      <c r="M84" s="69" t="s">
        <v>25</v>
      </c>
      <c r="N84" s="69" t="s">
        <v>25</v>
      </c>
      <c r="O84" s="77">
        <v>0</v>
      </c>
      <c r="P84" s="69"/>
      <c r="Q84" s="69" t="s">
        <v>151</v>
      </c>
      <c r="R84" s="73">
        <v>20700000</v>
      </c>
      <c r="S84" s="69"/>
      <c r="T84" s="73">
        <v>20700000</v>
      </c>
      <c r="U84" s="73">
        <v>2397060</v>
      </c>
      <c r="V84" s="69"/>
      <c r="W84" s="69">
        <f t="shared" ref="W84:W85" si="370">U84+V84</f>
        <v>2397060</v>
      </c>
      <c r="X84" s="69">
        <f t="shared" ref="X84:X85" si="371">V84+W84</f>
        <v>2397060</v>
      </c>
      <c r="Y84" s="69">
        <f t="shared" ref="Y84:Y85" si="372">W84+X84</f>
        <v>4794120</v>
      </c>
      <c r="Z84" s="69">
        <f t="shared" ref="Z84:Z85" si="373">X84+Y84</f>
        <v>7191180</v>
      </c>
      <c r="AA84" s="69"/>
      <c r="AB84" s="69"/>
      <c r="AC84" s="69">
        <v>0</v>
      </c>
      <c r="AD84" s="69">
        <v>8800</v>
      </c>
      <c r="AE84" s="78" t="e">
        <f t="shared" ref="AE84" si="374">(AD84-AC84)/AC84</f>
        <v>#DIV/0!</v>
      </c>
      <c r="AF84" s="78" t="e">
        <f t="shared" ref="AF84" si="375">(AE84-AD84)/AD84</f>
        <v>#DIV/0!</v>
      </c>
      <c r="AG84" s="78" t="e">
        <f t="shared" ref="AG84" si="376">(AF84-AE84)/AE84</f>
        <v>#DIV/0!</v>
      </c>
      <c r="AH84" s="69">
        <v>200</v>
      </c>
      <c r="AI84" s="74"/>
      <c r="AJ84" s="69">
        <v>200</v>
      </c>
      <c r="AK84" s="78">
        <f t="shared" ref="AK84" si="377">(AJ84-AH84)/AH84</f>
        <v>0</v>
      </c>
      <c r="AL84" s="69"/>
      <c r="AM84" s="78" t="e">
        <f t="shared" ref="AM84" si="378">(AL84-AI84)/AI84</f>
        <v>#DIV/0!</v>
      </c>
      <c r="AN84" s="78" t="e">
        <f t="shared" ref="AN84" si="379">(AM84-AJ84)/AJ84</f>
        <v>#DIV/0!</v>
      </c>
      <c r="AO84" s="78" t="e">
        <f t="shared" ref="AO84" si="380">(AN84-AK84)/AK84</f>
        <v>#DIV/0!</v>
      </c>
      <c r="AP84" s="78" t="e">
        <f t="shared" ref="AP84" si="381">(AO84-AL84)/AL84</f>
        <v>#DIV/0!</v>
      </c>
      <c r="AQ84" s="69"/>
      <c r="AR84" s="69"/>
      <c r="AS84" s="79" t="e">
        <f t="shared" ref="AS84" si="382">(AR84-AQ84)/AQ84</f>
        <v>#DIV/0!</v>
      </c>
      <c r="AT84" s="69">
        <v>54.32</v>
      </c>
      <c r="AU84" s="69">
        <v>64.319999999999993</v>
      </c>
      <c r="AV84" s="80">
        <f t="shared" ref="AV84" si="383">(AU84-AT84)/AT84</f>
        <v>0.18409425625920459</v>
      </c>
      <c r="AW84" s="69" t="s">
        <v>184</v>
      </c>
    </row>
    <row r="85" spans="1:49" s="68" customFormat="1" ht="30" customHeight="1" x14ac:dyDescent="0.25">
      <c r="A85" s="71">
        <v>2024</v>
      </c>
      <c r="B85" s="68" t="s">
        <v>155</v>
      </c>
      <c r="C85" s="6"/>
      <c r="D85" s="6"/>
      <c r="E85" s="71" t="s">
        <v>84</v>
      </c>
      <c r="G85" s="68" t="s">
        <v>17</v>
      </c>
      <c r="O85" s="7"/>
      <c r="R85" s="72">
        <v>12000000</v>
      </c>
      <c r="T85" s="72">
        <v>12000000</v>
      </c>
      <c r="U85" s="72">
        <v>800000</v>
      </c>
      <c r="W85" s="68">
        <f t="shared" si="370"/>
        <v>800000</v>
      </c>
      <c r="X85" s="68">
        <f t="shared" si="371"/>
        <v>800000</v>
      </c>
      <c r="Y85" s="68">
        <f t="shared" si="372"/>
        <v>1600000</v>
      </c>
      <c r="Z85" s="68">
        <f t="shared" si="373"/>
        <v>2400000</v>
      </c>
      <c r="AE85" s="8"/>
      <c r="AF85" s="8"/>
      <c r="AG85" s="8"/>
      <c r="AI85" s="9"/>
      <c r="AK85" s="8"/>
      <c r="AM85" s="8"/>
      <c r="AN85" s="8"/>
      <c r="AO85" s="8"/>
      <c r="AP85" s="8"/>
      <c r="AS85" s="10"/>
      <c r="AV85" s="8"/>
    </row>
    <row r="86" spans="1:49" ht="25.5" customHeight="1" x14ac:dyDescent="0.25">
      <c r="A86" s="21"/>
      <c r="B86" s="81"/>
      <c r="C86" s="3"/>
      <c r="D86" s="82"/>
      <c r="E86" s="21"/>
      <c r="F86" s="3"/>
      <c r="G86" s="84"/>
      <c r="H86" s="3"/>
      <c r="I86" s="3"/>
      <c r="J86" s="85">
        <f>COUNTIF(J2:J85,"OUI")</f>
        <v>75</v>
      </c>
      <c r="K86" s="85">
        <f>COUNTIF(K2:K85,"OUI")</f>
        <v>39</v>
      </c>
      <c r="L86" s="85">
        <f>COUNTIF(L2:L85,"OUI")</f>
        <v>36</v>
      </c>
      <c r="M86" s="85">
        <f>COUNTIF(M2:M85,"OUI")</f>
        <v>51</v>
      </c>
      <c r="N86" s="85">
        <f>COUNTIF(N2:N85,"OUI")</f>
        <v>48</v>
      </c>
      <c r="O86" s="3"/>
      <c r="P86" s="3"/>
      <c r="Q86" s="3"/>
      <c r="R86" s="83"/>
      <c r="S86" s="3"/>
      <c r="T86" s="83"/>
      <c r="U86" s="28"/>
      <c r="V86" s="22"/>
      <c r="W86" s="22"/>
      <c r="X86" s="22"/>
      <c r="Y86" s="22"/>
      <c r="Z86" s="22"/>
      <c r="AA86" s="3"/>
      <c r="AB86" s="3"/>
      <c r="AC86" s="3"/>
      <c r="AD86" s="3"/>
      <c r="AE86" s="3"/>
      <c r="AF86" s="3"/>
      <c r="AG86" s="3"/>
      <c r="AH86" s="3"/>
      <c r="AI86" s="22"/>
      <c r="AJ86" s="3"/>
      <c r="AK86" s="3"/>
      <c r="AL86" s="3"/>
      <c r="AM86" s="3"/>
      <c r="AN86" s="3"/>
      <c r="AO86" s="3"/>
      <c r="AP86" s="3"/>
      <c r="AQ86" s="3"/>
      <c r="AR86" s="3"/>
      <c r="AS86" s="3"/>
      <c r="AT86" s="3"/>
      <c r="AU86" s="3"/>
      <c r="AV86" s="3"/>
    </row>
    <row r="87" spans="1:49" ht="15" customHeight="1" x14ac:dyDescent="0.25">
      <c r="A87" s="21"/>
      <c r="B87" s="81"/>
      <c r="C87" s="3"/>
      <c r="D87" s="82"/>
      <c r="E87" s="21"/>
      <c r="F87" s="3"/>
      <c r="G87" s="84"/>
      <c r="H87" s="3"/>
      <c r="I87" s="3"/>
      <c r="J87" s="86">
        <f>J86/80</f>
        <v>0.9375</v>
      </c>
      <c r="K87" s="86">
        <f>K86/80</f>
        <v>0.48749999999999999</v>
      </c>
      <c r="L87" s="86">
        <f t="shared" ref="L87:N87" si="384">L86/80</f>
        <v>0.45</v>
      </c>
      <c r="M87" s="86">
        <f t="shared" si="384"/>
        <v>0.63749999999999996</v>
      </c>
      <c r="N87" s="86">
        <f t="shared" si="384"/>
        <v>0.6</v>
      </c>
      <c r="O87" s="3"/>
      <c r="P87" s="3"/>
      <c r="Q87" s="3"/>
      <c r="R87" s="83"/>
      <c r="S87" s="3"/>
      <c r="T87" s="83"/>
      <c r="U87" s="28"/>
      <c r="V87" s="22"/>
      <c r="W87" s="22"/>
      <c r="X87" s="22"/>
      <c r="Y87" s="22"/>
      <c r="Z87" s="22"/>
      <c r="AA87" s="3"/>
      <c r="AB87" s="3"/>
      <c r="AC87" s="3"/>
      <c r="AD87" s="3"/>
      <c r="AE87" s="3"/>
      <c r="AF87" s="3"/>
      <c r="AG87" s="3"/>
      <c r="AH87" s="3"/>
      <c r="AI87" s="22"/>
      <c r="AJ87" s="3"/>
      <c r="AK87" s="3"/>
      <c r="AL87" s="3"/>
      <c r="AM87" s="3"/>
      <c r="AN87" s="3"/>
      <c r="AO87" s="3"/>
      <c r="AP87" s="3"/>
      <c r="AQ87" s="3"/>
      <c r="AR87" s="3"/>
      <c r="AS87" s="3"/>
      <c r="AT87" s="3"/>
      <c r="AU87" s="3"/>
      <c r="AV87" s="3"/>
    </row>
    <row r="88" spans="1:49" ht="310.5" customHeight="1" x14ac:dyDescent="0.3">
      <c r="A88" s="21"/>
      <c r="B88" s="89" t="s">
        <v>190</v>
      </c>
      <c r="C88" s="3"/>
      <c r="D88" s="82"/>
      <c r="E88" s="21"/>
      <c r="F88" s="3"/>
      <c r="G88" s="3"/>
      <c r="H88" s="3"/>
      <c r="I88" s="3"/>
      <c r="J88" s="3"/>
      <c r="K88" s="3"/>
      <c r="L88" s="3"/>
      <c r="M88" s="3"/>
      <c r="N88" s="3"/>
      <c r="O88" s="3"/>
      <c r="P88" s="3"/>
      <c r="Q88" s="3"/>
      <c r="R88" s="83"/>
      <c r="S88" s="3"/>
      <c r="T88" s="83"/>
      <c r="U88" s="28"/>
      <c r="V88" s="22"/>
      <c r="W88" s="22"/>
      <c r="X88" s="22"/>
      <c r="Y88" s="22"/>
      <c r="Z88" s="22"/>
      <c r="AA88" s="3"/>
      <c r="AB88" s="3"/>
      <c r="AC88" s="3"/>
      <c r="AD88" s="3"/>
      <c r="AE88" s="3"/>
      <c r="AF88" s="3"/>
      <c r="AG88" s="3"/>
      <c r="AH88" s="3"/>
      <c r="AI88" s="22"/>
      <c r="AJ88" s="3"/>
      <c r="AK88" s="3"/>
      <c r="AL88" s="3"/>
      <c r="AM88" s="3"/>
      <c r="AN88" s="3"/>
      <c r="AO88" s="3"/>
      <c r="AP88" s="3"/>
      <c r="AQ88" s="3"/>
      <c r="AR88" s="3"/>
      <c r="AS88" s="3"/>
      <c r="AT88" s="3"/>
      <c r="AU88" s="3"/>
      <c r="AV88" s="3"/>
    </row>
    <row r="89" spans="1:49" x14ac:dyDescent="0.3">
      <c r="B89" s="23"/>
    </row>
  </sheetData>
  <autoFilter ref="A1:AW88"/>
  <mergeCells count="45">
    <mergeCell ref="A45:A46"/>
    <mergeCell ref="E45:E46"/>
    <mergeCell ref="G45:G46"/>
    <mergeCell ref="G30:G31"/>
    <mergeCell ref="J45:J46"/>
    <mergeCell ref="A30:A31"/>
    <mergeCell ref="E30:E31"/>
    <mergeCell ref="B45:B46"/>
    <mergeCell ref="U72:U73"/>
    <mergeCell ref="W72:W73"/>
    <mergeCell ref="X72:X73"/>
    <mergeCell ref="Y72:Y73"/>
    <mergeCell ref="Z72:Z73"/>
    <mergeCell ref="AW30:AW31"/>
    <mergeCell ref="B30:B31"/>
    <mergeCell ref="R30:R31"/>
    <mergeCell ref="T30:T31"/>
    <mergeCell ref="X35:X36"/>
    <mergeCell ref="Y35:Y36"/>
    <mergeCell ref="Z35:Z36"/>
    <mergeCell ref="G35:G36"/>
    <mergeCell ref="E35:E36"/>
    <mergeCell ref="M30:M31"/>
    <mergeCell ref="N30:N31"/>
    <mergeCell ref="U30:U31"/>
    <mergeCell ref="J30:J31"/>
    <mergeCell ref="K30:K31"/>
    <mergeCell ref="L30:L31"/>
    <mergeCell ref="Q30:Q31"/>
    <mergeCell ref="F72:F73"/>
    <mergeCell ref="AW35:AW36"/>
    <mergeCell ref="B72:B73"/>
    <mergeCell ref="A72:A73"/>
    <mergeCell ref="E72:E73"/>
    <mergeCell ref="A35:A36"/>
    <mergeCell ref="B35:B36"/>
    <mergeCell ref="R35:R36"/>
    <mergeCell ref="T35:T36"/>
    <mergeCell ref="J35:J36"/>
    <mergeCell ref="K35:K36"/>
    <mergeCell ref="L35:L36"/>
    <mergeCell ref="M35:M36"/>
    <mergeCell ref="N35:N36"/>
    <mergeCell ref="U35:U36"/>
    <mergeCell ref="W35:W36"/>
  </mergeCells>
  <dataValidations count="1">
    <dataValidation type="textLength" operator="equal" allowBlank="1" showInputMessage="1" showErrorMessage="1" error="FINESS sur 9 caractères" sqref="D56:D57">
      <formula1>9</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Feuil2!$A$20:$A$22</xm:f>
          </x14:formula1>
          <xm:sqref>AB79:AB85 AB2:AB10 AB76:AB77 AB12:AB41 AB47:AB59 AB74 AB62:AB69 AB71</xm:sqref>
        </x14:dataValidation>
        <x14:dataValidation type="list" allowBlank="1" showInputMessage="1" showErrorMessage="1">
          <x14:formula1>
            <xm:f>Feuil2!$A$32:$A$34</xm:f>
          </x14:formula1>
          <xm:sqref>AA79:AA85 AA2:AA10 AA76:AA77 AA12:AA39 AA47:AA59 AA74 AA62:AA69 AA71</xm:sqref>
        </x14:dataValidation>
        <x14:dataValidation type="list" allowBlank="1" showInputMessage="1" showErrorMessage="1">
          <x14:formula1>
            <xm:f>Feuil2!$A$8:$A$13</xm:f>
          </x14:formula1>
          <xm:sqref>G2:G10 G61:G85 G32:G35 G37:G45 G47:G59 G12:G30</xm:sqref>
        </x14:dataValidation>
        <x14:dataValidation type="list" allowBlank="1" showInputMessage="1" showErrorMessage="1">
          <x14:formula1>
            <xm:f>Feuil2!$A$24:$A$26</xm:f>
          </x14:formula1>
          <xm:sqref>H79:I85 H2:I10 H76:I77 H12:I41 H47:I59 H74:I74 H62:I69 H71:I71</xm:sqref>
        </x14:dataValidation>
        <x14:dataValidation type="list" allowBlank="1" showInputMessage="1" showErrorMessage="1">
          <x14:formula1>
            <xm:f>Feuil2!$A$24:$A$25</xm:f>
          </x14:formula1>
          <xm:sqref>J79:N85 J37:N41 J76:N77 J2:N10 J32:N35 J70 J74:N74 J71:N71 J75 J72:J73 J78:K78 J12:N30 J47:N69</xm:sqref>
        </x14:dataValidation>
        <x14:dataValidation type="list" allowBlank="1" showInputMessage="1" showErrorMessage="1">
          <x14:formula1>
            <xm:f>Feuil2!$A$28:$A$30</xm:f>
          </x14:formula1>
          <xm:sqref>A32:A35 A2:A30 A74:A85 A37:A45 A47:A72</xm:sqref>
        </x14:dataValidation>
        <x14:dataValidation type="list" allowBlank="1" showInputMessage="1" showErrorMessage="1">
          <x14:formula1>
            <xm:f>Feuil2!$A$1:$A$5</xm:f>
          </x14:formula1>
          <xm:sqref>F2:F10 F12:F71 F74:F85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4" workbookViewId="0">
      <selection activeCell="A35" sqref="A35"/>
    </sheetView>
  </sheetViews>
  <sheetFormatPr baseColWidth="10" defaultRowHeight="14.4" x14ac:dyDescent="0.3"/>
  <sheetData>
    <row r="1" spans="1:9" x14ac:dyDescent="0.35">
      <c r="A1" t="s">
        <v>11</v>
      </c>
    </row>
    <row r="2" spans="1:9" x14ac:dyDescent="0.35">
      <c r="A2" t="s">
        <v>12</v>
      </c>
    </row>
    <row r="3" spans="1:9" x14ac:dyDescent="0.35">
      <c r="A3" t="s">
        <v>13</v>
      </c>
    </row>
    <row r="4" spans="1:9" x14ac:dyDescent="0.3">
      <c r="A4" t="s">
        <v>14</v>
      </c>
    </row>
    <row r="5" spans="1:9" x14ac:dyDescent="0.3">
      <c r="A5" t="s">
        <v>15</v>
      </c>
    </row>
    <row r="8" spans="1:9" x14ac:dyDescent="0.35">
      <c r="A8" t="s">
        <v>0</v>
      </c>
    </row>
    <row r="9" spans="1:9" x14ac:dyDescent="0.35">
      <c r="A9" t="s">
        <v>19</v>
      </c>
    </row>
    <row r="10" spans="1:9" x14ac:dyDescent="0.35">
      <c r="A10" t="s">
        <v>20</v>
      </c>
    </row>
    <row r="11" spans="1:9" x14ac:dyDescent="0.35">
      <c r="A11" t="s">
        <v>17</v>
      </c>
    </row>
    <row r="12" spans="1:9" x14ac:dyDescent="0.35">
      <c r="A12" t="s">
        <v>18</v>
      </c>
    </row>
    <row r="13" spans="1:9" x14ac:dyDescent="0.3">
      <c r="A13" t="s">
        <v>49</v>
      </c>
    </row>
    <row r="14" spans="1:9" x14ac:dyDescent="0.3">
      <c r="F14" s="105" t="s">
        <v>7</v>
      </c>
      <c r="G14" s="105" t="s">
        <v>8</v>
      </c>
      <c r="H14" s="105" t="s">
        <v>9</v>
      </c>
      <c r="I14" s="105" t="s">
        <v>10</v>
      </c>
    </row>
    <row r="15" spans="1:9" x14ac:dyDescent="0.3">
      <c r="A15" t="s">
        <v>21</v>
      </c>
      <c r="F15" s="106"/>
      <c r="G15" s="106"/>
      <c r="H15" s="106"/>
      <c r="I15" s="106"/>
    </row>
    <row r="16" spans="1:9" x14ac:dyDescent="0.35">
      <c r="A16" t="s">
        <v>22</v>
      </c>
    </row>
    <row r="17" spans="1:1" x14ac:dyDescent="0.35">
      <c r="A17" t="s">
        <v>51</v>
      </c>
    </row>
    <row r="20" spans="1:1" x14ac:dyDescent="0.35">
      <c r="A20" t="s">
        <v>6</v>
      </c>
    </row>
    <row r="21" spans="1:1" x14ac:dyDescent="0.35">
      <c r="A21" t="s">
        <v>23</v>
      </c>
    </row>
    <row r="22" spans="1:1" x14ac:dyDescent="0.35">
      <c r="A22" t="s">
        <v>4</v>
      </c>
    </row>
    <row r="24" spans="1:1" x14ac:dyDescent="0.35">
      <c r="A24" t="s">
        <v>25</v>
      </c>
    </row>
    <row r="25" spans="1:1" x14ac:dyDescent="0.35">
      <c r="A25" t="s">
        <v>26</v>
      </c>
    </row>
    <row r="26" spans="1:1" x14ac:dyDescent="0.35">
      <c r="A26" t="s">
        <v>27</v>
      </c>
    </row>
    <row r="28" spans="1:1" x14ac:dyDescent="0.35">
      <c r="A28">
        <v>2022</v>
      </c>
    </row>
    <row r="29" spans="1:1" x14ac:dyDescent="0.35">
      <c r="A29">
        <v>2023</v>
      </c>
    </row>
    <row r="30" spans="1:1" ht="15" x14ac:dyDescent="0.25">
      <c r="A30">
        <v>2024</v>
      </c>
    </row>
    <row r="32" spans="1:1" ht="15" x14ac:dyDescent="0.25">
      <c r="A32" t="s">
        <v>52</v>
      </c>
    </row>
    <row r="33" spans="1:1" ht="15" x14ac:dyDescent="0.25">
      <c r="A33" t="s">
        <v>53</v>
      </c>
    </row>
    <row r="34" spans="1:1" ht="15" x14ac:dyDescent="0.25">
      <c r="A34" t="s">
        <v>54</v>
      </c>
    </row>
  </sheetData>
  <mergeCells count="4">
    <mergeCell ref="F14:F15"/>
    <mergeCell ref="G14:G15"/>
    <mergeCell ref="H14:H15"/>
    <mergeCell ref="I14: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Liste Stratégique</vt:lpstr>
      <vt:lpstr>Feuil2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CARON-THIBAULT Gauthier</dc:creator>
  <cp:lastModifiedBy>*</cp:lastModifiedBy>
  <dcterms:created xsi:type="dcterms:W3CDTF">2021-12-23T09:35:21Z</dcterms:created>
  <dcterms:modified xsi:type="dcterms:W3CDTF">2023-01-03T16:06:04Z</dcterms:modified>
</cp:coreProperties>
</file>