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T:\DFIN\_Echanges\POLE_VEILLE_AUDIT_EXPERTISE\Investissement\Investissement\PPI PH Procédure\PPI PA cadre\"/>
    </mc:Choice>
  </mc:AlternateContent>
  <bookViews>
    <workbookView xWindow="375" yWindow="2805" windowWidth="20730" windowHeight="3075" tabRatio="748"/>
  </bookViews>
  <sheets>
    <sheet name="Parametres" sheetId="4" r:id="rId1"/>
    <sheet name="PageGarde" sheetId="9" r:id="rId2"/>
    <sheet name="Ann4" sheetId="1" r:id="rId3"/>
    <sheet name="Ann8" sheetId="2" r:id="rId4"/>
    <sheet name="Ann6" sheetId="6" r:id="rId5"/>
    <sheet name="Ann5" sheetId="5" r:id="rId6"/>
    <sheet name="Ann7" sheetId="7" r:id="rId7"/>
    <sheet name="Ann2" sheetId="10" r:id="rId8"/>
    <sheet name="Ann10" sheetId="8" r:id="rId9"/>
    <sheet name="Immo" sheetId="11" state="hidden" r:id="rId10"/>
    <sheet name="Ann10 hébergement" sheetId="36" r:id="rId11"/>
    <sheet name="Autocontrole" sheetId="35" r:id="rId12"/>
    <sheet name="Calcul d'emprunt" sheetId="12" r:id="rId13"/>
    <sheet name="emprunt (2)" sheetId="13" state="hidden" r:id="rId14"/>
    <sheet name="emprunt (3)" sheetId="14" state="hidden" r:id="rId15"/>
    <sheet name="emprunt (4)" sheetId="15" state="hidden" r:id="rId16"/>
    <sheet name="emprunt (5)" sheetId="16" state="hidden" r:id="rId17"/>
    <sheet name="6" sheetId="23" state="hidden" r:id="rId18"/>
    <sheet name="7" sheetId="24" state="hidden" r:id="rId19"/>
    <sheet name="8" sheetId="25" state="hidden" r:id="rId20"/>
    <sheet name="9" sheetId="26" state="hidden" r:id="rId21"/>
    <sheet name="10" sheetId="27" state="hidden" r:id="rId22"/>
    <sheet name="emprunt (6)" sheetId="30" state="hidden" r:id="rId23"/>
    <sheet name="emprunt (7)" sheetId="31" state="hidden" r:id="rId24"/>
    <sheet name="emprunt (8)" sheetId="32" state="hidden" r:id="rId25"/>
    <sheet name="emprunt (9)" sheetId="33" state="hidden" r:id="rId26"/>
    <sheet name="emprunt (10)" sheetId="34" state="hidden" r:id="rId27"/>
    <sheet name="Emprunts consolidés" sheetId="17" r:id="rId28"/>
    <sheet name="Grille des taux interet" sheetId="29" state="hidden" r:id="rId29"/>
  </sheets>
  <definedNames>
    <definedName name="Beg_Bal" localSheetId="21">'10'!$C$18:$C$400</definedName>
    <definedName name="Beg_Bal" localSheetId="17">'6'!$C$18:$C$400</definedName>
    <definedName name="Beg_Bal" localSheetId="18">'7'!$C$18:$C$400</definedName>
    <definedName name="Beg_Bal" localSheetId="19">'8'!$C$18:$C$400</definedName>
    <definedName name="Beg_Bal" localSheetId="20">'9'!$C$18:$C$400</definedName>
    <definedName name="Beg_Bal" localSheetId="26">'emprunt (10)'!$C$18:$C$400</definedName>
    <definedName name="Beg_Bal" localSheetId="13">'emprunt (2)'!$C$18:$C$400</definedName>
    <definedName name="Beg_Bal" localSheetId="14">'emprunt (3)'!$C$18:$C$400</definedName>
    <definedName name="Beg_Bal" localSheetId="15">'emprunt (4)'!$C$18:$C$400</definedName>
    <definedName name="Beg_Bal" localSheetId="16">'emprunt (5)'!$C$18:$C$400</definedName>
    <definedName name="Beg_Bal" localSheetId="22">'emprunt (6)'!$C$18:$C$400</definedName>
    <definedName name="Beg_Bal" localSheetId="23">'emprunt (7)'!$C$18:$C$400</definedName>
    <definedName name="Beg_Bal" localSheetId="24">'emprunt (8)'!$C$18:$C$400</definedName>
    <definedName name="Beg_Bal" localSheetId="25">'emprunt (9)'!$C$18:$C$400</definedName>
    <definedName name="Beg_Bal">'Calcul d''emprunt'!$C$18:$C$400</definedName>
    <definedName name="Data" localSheetId="21">'10'!$A$18:$I$400</definedName>
    <definedName name="Data" localSheetId="17">'6'!$A$18:$I$400</definedName>
    <definedName name="Data" localSheetId="18">'7'!$A$18:$I$400</definedName>
    <definedName name="Data" localSheetId="19">'8'!$A$18:$I$400</definedName>
    <definedName name="Data" localSheetId="20">'9'!$A$18:$I$400</definedName>
    <definedName name="Data" localSheetId="26">'emprunt (10)'!$A$18:$I$400</definedName>
    <definedName name="Data" localSheetId="13">'emprunt (2)'!$A$18:$I$400</definedName>
    <definedName name="Data" localSheetId="14">'emprunt (3)'!$A$18:$I$400</definedName>
    <definedName name="Data" localSheetId="15">'emprunt (4)'!$A$18:$I$400</definedName>
    <definedName name="Data" localSheetId="16">'emprunt (5)'!$A$18:$I$400</definedName>
    <definedName name="Data" localSheetId="22">'emprunt (6)'!$A$18:$I$400</definedName>
    <definedName name="Data" localSheetId="23">'emprunt (7)'!$A$18:$I$400</definedName>
    <definedName name="Data" localSheetId="24">'emprunt (8)'!$A$18:$I$400</definedName>
    <definedName name="Data" localSheetId="25">'emprunt (9)'!$A$18:$I$400</definedName>
    <definedName name="Data">'Calcul d''emprunt'!$A$18:$I$400</definedName>
    <definedName name="dotationanneepleine">Parametres!$M$6</definedName>
    <definedName name="End_Bal" localSheetId="21">'10'!$I$18:$I$400</definedName>
    <definedName name="End_Bal" localSheetId="17">'6'!$I$18:$I$400</definedName>
    <definedName name="End_Bal" localSheetId="18">'7'!$I$18:$I$400</definedName>
    <definedName name="End_Bal" localSheetId="19">'8'!$I$18:$I$400</definedName>
    <definedName name="End_Bal" localSheetId="20">'9'!$I$18:$I$400</definedName>
    <definedName name="End_Bal" localSheetId="26">'emprunt (10)'!$I$18:$I$400</definedName>
    <definedName name="End_Bal" localSheetId="13">'emprunt (2)'!$I$18:$I$400</definedName>
    <definedName name="End_Bal" localSheetId="14">'emprunt (3)'!$I$18:$I$400</definedName>
    <definedName name="End_Bal" localSheetId="15">'emprunt (4)'!$I$18:$I$400</definedName>
    <definedName name="End_Bal" localSheetId="16">'emprunt (5)'!$I$18:$I$400</definedName>
    <definedName name="End_Bal" localSheetId="22">'emprunt (6)'!$I$18:$I$400</definedName>
    <definedName name="End_Bal" localSheetId="23">'emprunt (7)'!$I$18:$I$400</definedName>
    <definedName name="End_Bal" localSheetId="24">'emprunt (8)'!$I$18:$I$400</definedName>
    <definedName name="End_Bal" localSheetId="25">'emprunt (9)'!$I$18:$I$400</definedName>
    <definedName name="End_Bal">'Calcul d''emprunt'!$I$18:$I$400</definedName>
    <definedName name="etab">Parametres!$E$25</definedName>
    <definedName name="exercice">Parametres!$E$26</definedName>
    <definedName name="exerciceclos">Parametres!$M$3</definedName>
    <definedName name="Extra_Pay" localSheetId="21">'10'!$E$18:$E$400</definedName>
    <definedName name="Extra_Pay" localSheetId="17">'6'!$E$18:$E$400</definedName>
    <definedName name="Extra_Pay" localSheetId="18">'7'!$E$18:$E$400</definedName>
    <definedName name="Extra_Pay" localSheetId="19">'8'!$E$18:$E$400</definedName>
    <definedName name="Extra_Pay" localSheetId="20">'9'!$E$18:$E$400</definedName>
    <definedName name="Extra_Pay" localSheetId="26">'emprunt (10)'!$E$18:$E$400</definedName>
    <definedName name="Extra_Pay" localSheetId="13">'emprunt (2)'!$E$18:$E$400</definedName>
    <definedName name="Extra_Pay" localSheetId="14">'emprunt (3)'!$E$18:$E$400</definedName>
    <definedName name="Extra_Pay" localSheetId="15">'emprunt (4)'!$E$18:$E$400</definedName>
    <definedName name="Extra_Pay" localSheetId="16">'emprunt (5)'!$E$18:$E$400</definedName>
    <definedName name="Extra_Pay" localSheetId="22">'emprunt (6)'!$E$18:$E$400</definedName>
    <definedName name="Extra_Pay" localSheetId="23">'emprunt (7)'!$E$18:$E$400</definedName>
    <definedName name="Extra_Pay" localSheetId="24">'emprunt (8)'!$E$18:$E$400</definedName>
    <definedName name="Extra_Pay" localSheetId="25">'emprunt (9)'!$E$18:$E$400</definedName>
    <definedName name="Extra_Pay">'Calcul d''emprunt'!$E$18:$E$400</definedName>
    <definedName name="Full_Print" localSheetId="21">'10'!$A$1:$I$400</definedName>
    <definedName name="Full_Print" localSheetId="17">'6'!$A$1:$I$400</definedName>
    <definedName name="Full_Print" localSheetId="18">'7'!$A$1:$I$400</definedName>
    <definedName name="Full_Print" localSheetId="19">'8'!$A$1:$I$400</definedName>
    <definedName name="Full_Print" localSheetId="20">'9'!$A$1:$I$400</definedName>
    <definedName name="Full_Print" localSheetId="26">'emprunt (10)'!$A$1:$I$400</definedName>
    <definedName name="Full_Print" localSheetId="13">'emprunt (2)'!$A$1:$I$400</definedName>
    <definedName name="Full_Print" localSheetId="14">'emprunt (3)'!$A$1:$I$400</definedName>
    <definedName name="Full_Print" localSheetId="15">'emprunt (4)'!$A$1:$I$400</definedName>
    <definedName name="Full_Print" localSheetId="16">'emprunt (5)'!$A$1:$I$400</definedName>
    <definedName name="Full_Print" localSheetId="22">'emprunt (6)'!$A$1:$I$400</definedName>
    <definedName name="Full_Print" localSheetId="23">'emprunt (7)'!$A$1:$I$400</definedName>
    <definedName name="Full_Print" localSheetId="24">'emprunt (8)'!$A$1:$I$400</definedName>
    <definedName name="Full_Print" localSheetId="25">'emprunt (9)'!$A$1:$I$400</definedName>
    <definedName name="Full_Print">'Calcul d''emprunt'!$A$1:$I$400</definedName>
    <definedName name="Header_Row" localSheetId="21">ROW('10'!$17:$17)</definedName>
    <definedName name="Header_Row" localSheetId="17">ROW('6'!$17:$17)</definedName>
    <definedName name="Header_Row" localSheetId="18">ROW('7'!$17:$17)</definedName>
    <definedName name="Header_Row" localSheetId="19">ROW('8'!$17:$17)</definedName>
    <definedName name="Header_Row" localSheetId="20">ROW('9'!$17:$17)</definedName>
    <definedName name="Header_Row" localSheetId="26">ROW('emprunt (10)'!$17:$17)</definedName>
    <definedName name="Header_Row" localSheetId="13">ROW('emprunt (2)'!$17:$17)</definedName>
    <definedName name="Header_Row" localSheetId="14">ROW('emprunt (3)'!$17:$17)</definedName>
    <definedName name="Header_Row" localSheetId="15">ROW('emprunt (4)'!$17:$17)</definedName>
    <definedName name="Header_Row" localSheetId="16">ROW('emprunt (5)'!$17:$17)</definedName>
    <definedName name="Header_Row" localSheetId="22">ROW('emprunt (6)'!$17:$17)</definedName>
    <definedName name="Header_Row" localSheetId="23">ROW('emprunt (7)'!$17:$17)</definedName>
    <definedName name="Header_Row" localSheetId="24">ROW('emprunt (8)'!$17:$17)</definedName>
    <definedName name="Header_Row" localSheetId="25">ROW('emprunt (9)'!$17:$17)</definedName>
    <definedName name="Header_Row">ROW('Calcul d''emprunt'!$17:$17)</definedName>
    <definedName name="_xlnm.Print_Titles" localSheetId="21">'10'!$15:$17</definedName>
    <definedName name="_xlnm.Print_Titles" localSheetId="17">'6'!$15:$17</definedName>
    <definedName name="_xlnm.Print_Titles" localSheetId="18">'7'!$15:$17</definedName>
    <definedName name="_xlnm.Print_Titles" localSheetId="19">'8'!$15:$17</definedName>
    <definedName name="_xlnm.Print_Titles" localSheetId="20">'9'!$15:$17</definedName>
    <definedName name="_xlnm.Print_Titles" localSheetId="7">'Ann2'!$1:$3</definedName>
    <definedName name="_xlnm.Print_Titles" localSheetId="12">'Calcul d''emprunt'!$15:$17</definedName>
    <definedName name="_xlnm.Print_Titles" localSheetId="26">'emprunt (10)'!$15:$17</definedName>
    <definedName name="_xlnm.Print_Titles" localSheetId="13">'emprunt (2)'!$15:$17</definedName>
    <definedName name="_xlnm.Print_Titles" localSheetId="14">'emprunt (3)'!$15:$17</definedName>
    <definedName name="_xlnm.Print_Titles" localSheetId="15">'emprunt (4)'!$15:$17</definedName>
    <definedName name="_xlnm.Print_Titles" localSheetId="16">'emprunt (5)'!$15:$17</definedName>
    <definedName name="_xlnm.Print_Titles" localSheetId="22">'emprunt (6)'!$15:$17</definedName>
    <definedName name="_xlnm.Print_Titles" localSheetId="23">'emprunt (7)'!$15:$17</definedName>
    <definedName name="_xlnm.Print_Titles" localSheetId="24">'emprunt (8)'!$15:$17</definedName>
    <definedName name="_xlnm.Print_Titles" localSheetId="25">'emprunt (9)'!$15:$17</definedName>
    <definedName name="Int" localSheetId="21">'10'!$H$18:$H$400</definedName>
    <definedName name="Int" localSheetId="17">'6'!$H$18:$H$400</definedName>
    <definedName name="Int" localSheetId="18">'7'!$H$18:$H$400</definedName>
    <definedName name="Int" localSheetId="19">'8'!$H$18:$H$400</definedName>
    <definedName name="Int" localSheetId="20">'9'!$H$18:$H$400</definedName>
    <definedName name="Int" localSheetId="26">'emprunt (10)'!$H$18:$H$400</definedName>
    <definedName name="Int" localSheetId="13">'emprunt (2)'!$H$18:$H$400</definedName>
    <definedName name="Int" localSheetId="14">'emprunt (3)'!$H$18:$H$400</definedName>
    <definedName name="Int" localSheetId="15">'emprunt (4)'!$H$18:$H$400</definedName>
    <definedName name="Int" localSheetId="16">'emprunt (5)'!$H$18:$H$400</definedName>
    <definedName name="Int" localSheetId="22">'emprunt (6)'!$H$18:$H$400</definedName>
    <definedName name="Int" localSheetId="23">'emprunt (7)'!$H$18:$H$400</definedName>
    <definedName name="Int" localSheetId="24">'emprunt (8)'!$H$18:$H$400</definedName>
    <definedName name="Int" localSheetId="25">'emprunt (9)'!$H$18:$H$400</definedName>
    <definedName name="Int">'Calcul d''emprunt'!$H$18:$H$400</definedName>
    <definedName name="Interest_Rate" localSheetId="21">'10'!$D$7</definedName>
    <definedName name="Interest_Rate" localSheetId="17">'6'!$D$7</definedName>
    <definedName name="Interest_Rate" localSheetId="18">'7'!$D$7</definedName>
    <definedName name="Interest_Rate" localSheetId="19">'8'!$D$7</definedName>
    <definedName name="Interest_Rate" localSheetId="20">'9'!$D$7</definedName>
    <definedName name="Interest_Rate" localSheetId="26">'emprunt (10)'!$D$7</definedName>
    <definedName name="Interest_Rate" localSheetId="13">'emprunt (2)'!$D$7</definedName>
    <definedName name="Interest_Rate" localSheetId="14">'emprunt (3)'!$D$7</definedName>
    <definedName name="Interest_Rate" localSheetId="15">'emprunt (4)'!$D$7</definedName>
    <definedName name="Interest_Rate" localSheetId="16">'emprunt (5)'!$D$7</definedName>
    <definedName name="Interest_Rate" localSheetId="22">'emprunt (6)'!$D$7</definedName>
    <definedName name="Interest_Rate" localSheetId="23">'emprunt (7)'!$D$7</definedName>
    <definedName name="Interest_Rate" localSheetId="24">'emprunt (8)'!$D$7</definedName>
    <definedName name="Interest_Rate" localSheetId="25">'emprunt (9)'!$D$7</definedName>
    <definedName name="Interest_Rate">'Calcul d''emprunt'!$D$7</definedName>
    <definedName name="Last_Row" localSheetId="21">IF('10'!Values_Entered,'10'!Header_Row+'10'!Number_of_Payments,'10'!Header_Row)</definedName>
    <definedName name="Last_Row" localSheetId="17">IF('6'!Values_Entered,'6'!Header_Row+'6'!Number_of_Payments,'6'!Header_Row)</definedName>
    <definedName name="Last_Row" localSheetId="18">IF('7'!Values_Entered,'7'!Header_Row+'7'!Number_of_Payments,'7'!Header_Row)</definedName>
    <definedName name="Last_Row" localSheetId="19">IF('8'!Values_Entered,'8'!Header_Row+'8'!Number_of_Payments,'8'!Header_Row)</definedName>
    <definedName name="Last_Row" localSheetId="20">IF('9'!Values_Entered,'9'!Header_Row+'9'!Number_of_Payments,'9'!Header_Row)</definedName>
    <definedName name="Last_Row" localSheetId="26">IF('emprunt (10)'!Values_Entered,'emprunt (10)'!Header_Row+'emprunt (10)'!Number_of_Payments,'emprunt (10)'!Header_Row)</definedName>
    <definedName name="Last_Row" localSheetId="13">IF('emprunt (2)'!Values_Entered,'emprunt (2)'!Header_Row+'emprunt (2)'!Number_of_Payments,'emprunt (2)'!Header_Row)</definedName>
    <definedName name="Last_Row" localSheetId="14">IF('emprunt (3)'!Values_Entered,'emprunt (3)'!Header_Row+'emprunt (3)'!Number_of_Payments,'emprunt (3)'!Header_Row)</definedName>
    <definedName name="Last_Row" localSheetId="15">IF('emprunt (4)'!Values_Entered,'emprunt (4)'!Header_Row+'emprunt (4)'!Number_of_Payments,'emprunt (4)'!Header_Row)</definedName>
    <definedName name="Last_Row" localSheetId="16">IF('emprunt (5)'!Values_Entered,'emprunt (5)'!Header_Row+'emprunt (5)'!Number_of_Payments,'emprunt (5)'!Header_Row)</definedName>
    <definedName name="Last_Row" localSheetId="22">IF('emprunt (6)'!Values_Entered,'emprunt (6)'!Header_Row+'emprunt (6)'!Number_of_Payments,'emprunt (6)'!Header_Row)</definedName>
    <definedName name="Last_Row" localSheetId="23">IF('emprunt (7)'!Values_Entered,'emprunt (7)'!Header_Row+'emprunt (7)'!Number_of_Payments,'emprunt (7)'!Header_Row)</definedName>
    <definedName name="Last_Row" localSheetId="24">IF('emprunt (8)'!Values_Entered,'emprunt (8)'!Header_Row+'emprunt (8)'!Number_of_Payments,'emprunt (8)'!Header_Row)</definedName>
    <definedName name="Last_Row" localSheetId="25">IF('emprunt (9)'!Values_Entered,'emprunt (9)'!Header_Row+'emprunt (9)'!Number_of_Payments,'emprunt (9)'!Header_Row)</definedName>
    <definedName name="Last_Row">IF(Values_Entered,Header_Row+Number_of_Payments,Header_Row)</definedName>
    <definedName name="Loan_Amount" localSheetId="21">'10'!$D$6</definedName>
    <definedName name="Loan_Amount" localSheetId="17">'6'!$D$6</definedName>
    <definedName name="Loan_Amount" localSheetId="18">'7'!$D$6</definedName>
    <definedName name="Loan_Amount" localSheetId="19">'8'!$D$6</definedName>
    <definedName name="Loan_Amount" localSheetId="20">'9'!$D$6</definedName>
    <definedName name="Loan_Amount" localSheetId="26">'emprunt (10)'!$D$6</definedName>
    <definedName name="Loan_Amount" localSheetId="13">'emprunt (2)'!$D$6</definedName>
    <definedName name="Loan_Amount" localSheetId="14">'emprunt (3)'!$D$6</definedName>
    <definedName name="Loan_Amount" localSheetId="15">'emprunt (4)'!$D$6</definedName>
    <definedName name="Loan_Amount" localSheetId="16">'emprunt (5)'!$D$6</definedName>
    <definedName name="Loan_Amount" localSheetId="22">'emprunt (6)'!$D$6</definedName>
    <definedName name="Loan_Amount" localSheetId="23">'emprunt (7)'!$D$6</definedName>
    <definedName name="Loan_Amount" localSheetId="24">'emprunt (8)'!$D$6</definedName>
    <definedName name="Loan_Amount" localSheetId="25">'emprunt (9)'!$D$6</definedName>
    <definedName name="Loan_Amount">'Calcul d''emprunt'!$D$6</definedName>
    <definedName name="Loan_Start" localSheetId="21">'10'!$D$10</definedName>
    <definedName name="Loan_Start" localSheetId="17">'6'!$D$10</definedName>
    <definedName name="Loan_Start" localSheetId="18">'7'!$D$10</definedName>
    <definedName name="Loan_Start" localSheetId="19">'8'!$D$10</definedName>
    <definedName name="Loan_Start" localSheetId="20">'9'!$D$10</definedName>
    <definedName name="Loan_Start" localSheetId="26">'emprunt (10)'!$D$10</definedName>
    <definedName name="Loan_Start" localSheetId="13">'emprunt (2)'!$D$10</definedName>
    <definedName name="Loan_Start" localSheetId="14">'emprunt (3)'!$D$10</definedName>
    <definedName name="Loan_Start" localSheetId="15">'emprunt (4)'!$D$10</definedName>
    <definedName name="Loan_Start" localSheetId="16">'emprunt (5)'!$D$10</definedName>
    <definedName name="Loan_Start" localSheetId="22">'emprunt (6)'!$D$10</definedName>
    <definedName name="Loan_Start" localSheetId="23">'emprunt (7)'!$D$10</definedName>
    <definedName name="Loan_Start" localSheetId="24">'emprunt (8)'!$D$10</definedName>
    <definedName name="Loan_Start" localSheetId="25">'emprunt (9)'!$D$10</definedName>
    <definedName name="Loan_Start">'Calcul d''emprunt'!$D$10</definedName>
    <definedName name="Loan_Years" localSheetId="21">'10'!$D$8</definedName>
    <definedName name="Loan_Years" localSheetId="17">'6'!$D$8</definedName>
    <definedName name="Loan_Years" localSheetId="18">'7'!$D$8</definedName>
    <definedName name="Loan_Years" localSheetId="19">'8'!$D$8</definedName>
    <definedName name="Loan_Years" localSheetId="20">'9'!$D$8</definedName>
    <definedName name="Loan_Years" localSheetId="26">'emprunt (10)'!$D$8</definedName>
    <definedName name="Loan_Years" localSheetId="13">'emprunt (2)'!$D$8</definedName>
    <definedName name="Loan_Years" localSheetId="14">'emprunt (3)'!$D$8</definedName>
    <definedName name="Loan_Years" localSheetId="15">'emprunt (4)'!$D$8</definedName>
    <definedName name="Loan_Years" localSheetId="16">'emprunt (5)'!$D$8</definedName>
    <definedName name="Loan_Years" localSheetId="22">'emprunt (6)'!$D$8</definedName>
    <definedName name="Loan_Years" localSheetId="23">'emprunt (7)'!$D$8</definedName>
    <definedName name="Loan_Years" localSheetId="24">'emprunt (8)'!$D$8</definedName>
    <definedName name="Loan_Years" localSheetId="25">'emprunt (9)'!$D$8</definedName>
    <definedName name="Loan_Years">'Calcul d''emprunt'!$D$8</definedName>
    <definedName name="NombreChiffreCompte">Parametres!$M$5</definedName>
    <definedName name="nomremplacantwrnbudget" localSheetId="9" hidden="1">{#N/A,#N/A,TRUE,"BCB1";#N/A,#N/A,TRUE,"BCB2";#N/A,#N/A,TRUE,"RECAP";#N/A,#N/A,TRUE,"BCP1-BCP2";#N/A,#N/A,TRUE,"Charges"}</definedName>
    <definedName name="nomremplacantwrnbudget" hidden="1">{#N/A,#N/A,TRUE,"BCB1";#N/A,#N/A,TRUE,"BCB2";#N/A,#N/A,TRUE,"RECAP";#N/A,#N/A,TRUE,"BCP1-BCP2";#N/A,#N/A,TRUE,"Charges"}</definedName>
    <definedName name="Num_Pmt_Per_Year" localSheetId="21">'10'!$D$9</definedName>
    <definedName name="Num_Pmt_Per_Year" localSheetId="17">'6'!$D$9</definedName>
    <definedName name="Num_Pmt_Per_Year" localSheetId="18">'7'!$D$9</definedName>
    <definedName name="Num_Pmt_Per_Year" localSheetId="19">'8'!$D$9</definedName>
    <definedName name="Num_Pmt_Per_Year" localSheetId="20">'9'!$D$9</definedName>
    <definedName name="Num_Pmt_Per_Year" localSheetId="26">'emprunt (10)'!$D$9</definedName>
    <definedName name="Num_Pmt_Per_Year" localSheetId="13">'emprunt (2)'!$D$9</definedName>
    <definedName name="Num_Pmt_Per_Year" localSheetId="14">'emprunt (3)'!$D$9</definedName>
    <definedName name="Num_Pmt_Per_Year" localSheetId="15">'emprunt (4)'!$D$9</definedName>
    <definedName name="Num_Pmt_Per_Year" localSheetId="16">'emprunt (5)'!$D$9</definedName>
    <definedName name="Num_Pmt_Per_Year" localSheetId="22">'emprunt (6)'!$D$9</definedName>
    <definedName name="Num_Pmt_Per_Year" localSheetId="23">'emprunt (7)'!$D$9</definedName>
    <definedName name="Num_Pmt_Per_Year" localSheetId="24">'emprunt (8)'!$D$9</definedName>
    <definedName name="Num_Pmt_Per_Year" localSheetId="25">'emprunt (9)'!$D$9</definedName>
    <definedName name="Num_Pmt_Per_Year">'Calcul d''emprunt'!$D$9</definedName>
    <definedName name="Number_of_Payments" localSheetId="21">MATCH(0.01,'10'!End_Bal,-1)+1</definedName>
    <definedName name="Number_of_Payments" localSheetId="17">MATCH(0.01,'6'!End_Bal,-1)+1</definedName>
    <definedName name="Number_of_Payments" localSheetId="18">MATCH(0.01,'7'!End_Bal,-1)+1</definedName>
    <definedName name="Number_of_Payments" localSheetId="19">MATCH(0.01,'8'!End_Bal,-1)+1</definedName>
    <definedName name="Number_of_Payments" localSheetId="20">MATCH(0.01,'9'!End_Bal,-1)+1</definedName>
    <definedName name="Number_of_Payments" localSheetId="26">MATCH(0.01,'emprunt (10)'!End_Bal,-1)+1</definedName>
    <definedName name="Number_of_Payments" localSheetId="13">MATCH(0.01,'emprunt (2)'!End_Bal,-1)+1</definedName>
    <definedName name="Number_of_Payments" localSheetId="14">MATCH(0.01,'emprunt (3)'!End_Bal,-1)+1</definedName>
    <definedName name="Number_of_Payments" localSheetId="15">MATCH(0.01,'emprunt (4)'!End_Bal,-1)+1</definedName>
    <definedName name="Number_of_Payments" localSheetId="16">MATCH(0.01,'emprunt (5)'!End_Bal,-1)+1</definedName>
    <definedName name="Number_of_Payments" localSheetId="22">MATCH(0.01,'emprunt (6)'!End_Bal,-1)+1</definedName>
    <definedName name="Number_of_Payments" localSheetId="23">MATCH(0.01,'emprunt (7)'!End_Bal,-1)+1</definedName>
    <definedName name="Number_of_Payments" localSheetId="24">MATCH(0.01,'emprunt (8)'!End_Bal,-1)+1</definedName>
    <definedName name="Number_of_Payments" localSheetId="25">MATCH(0.01,'emprunt (9)'!End_Bal,-1)+1</definedName>
    <definedName name="Number_of_Payments">MATCH(0.01,End_Bal,-1)+1</definedName>
    <definedName name="Pay_Date" localSheetId="21">'10'!$B$18:$B$400</definedName>
    <definedName name="Pay_Date" localSheetId="17">'6'!$B$18:$B$400</definedName>
    <definedName name="Pay_Date" localSheetId="18">'7'!$B$18:$B$400</definedName>
    <definedName name="Pay_Date" localSheetId="19">'8'!$B$18:$B$400</definedName>
    <definedName name="Pay_Date" localSheetId="20">'9'!$B$18:$B$400</definedName>
    <definedName name="Pay_Date" localSheetId="26">'emprunt (10)'!$B$18:$B$400</definedName>
    <definedName name="Pay_Date" localSheetId="13">'emprunt (2)'!$B$18:$B$400</definedName>
    <definedName name="Pay_Date" localSheetId="14">'emprunt (3)'!$B$18:$B$400</definedName>
    <definedName name="Pay_Date" localSheetId="15">'emprunt (4)'!$B$18:$B$400</definedName>
    <definedName name="Pay_Date" localSheetId="16">'emprunt (5)'!$B$18:$B$400</definedName>
    <definedName name="Pay_Date" localSheetId="22">'emprunt (6)'!$B$18:$B$400</definedName>
    <definedName name="Pay_Date" localSheetId="23">'emprunt (7)'!$B$18:$B$400</definedName>
    <definedName name="Pay_Date" localSheetId="24">'emprunt (8)'!$B$18:$B$400</definedName>
    <definedName name="Pay_Date" localSheetId="25">'emprunt (9)'!$B$18:$B$400</definedName>
    <definedName name="Pay_Date">'Calcul d''emprunt'!$B$18:$B$400</definedName>
    <definedName name="Pay_Num" localSheetId="21">'10'!$A$18:$A$400</definedName>
    <definedName name="Pay_Num" localSheetId="17">'6'!$A$18:$A$400</definedName>
    <definedName name="Pay_Num" localSheetId="18">'7'!$A$18:$A$400</definedName>
    <definedName name="Pay_Num" localSheetId="19">'8'!$A$18:$A$400</definedName>
    <definedName name="Pay_Num" localSheetId="20">'9'!$A$18:$A$400</definedName>
    <definedName name="Pay_Num" localSheetId="26">'emprunt (10)'!$A$18:$A$400</definedName>
    <definedName name="Pay_Num" localSheetId="13">'emprunt (2)'!$A$18:$A$400</definedName>
    <definedName name="Pay_Num" localSheetId="14">'emprunt (3)'!$A$18:$A$400</definedName>
    <definedName name="Pay_Num" localSheetId="15">'emprunt (4)'!$A$18:$A$400</definedName>
    <definedName name="Pay_Num" localSheetId="16">'emprunt (5)'!$A$18:$A$400</definedName>
    <definedName name="Pay_Num" localSheetId="22">'emprunt (6)'!$A$18:$A$400</definedName>
    <definedName name="Pay_Num" localSheetId="23">'emprunt (7)'!$A$18:$A$400</definedName>
    <definedName name="Pay_Num" localSheetId="24">'emprunt (8)'!$A$18:$A$400</definedName>
    <definedName name="Pay_Num" localSheetId="25">'emprunt (9)'!$A$18:$A$400</definedName>
    <definedName name="Pay_Num">'Calcul d''emprunt'!$A$18:$A$400</definedName>
    <definedName name="Payment_Date" localSheetId="21">DATE(YEAR('10'!Loan_Start),MONTH('10'!Loan_Start)+Payment_Number,DAY('10'!Loan_Start))</definedName>
    <definedName name="Payment_Date" localSheetId="17">DATE(YEAR('6'!Loan_Start),MONTH('6'!Loan_Start)+Payment_Number,DAY('6'!Loan_Start))</definedName>
    <definedName name="Payment_Date" localSheetId="18">DATE(YEAR('7'!Loan_Start),MONTH('7'!Loan_Start)+Payment_Number,DAY('7'!Loan_Start))</definedName>
    <definedName name="Payment_Date" localSheetId="19">DATE(YEAR('8'!Loan_Start),MONTH('8'!Loan_Start)+Payment_Number,DAY('8'!Loan_Start))</definedName>
    <definedName name="Payment_Date" localSheetId="20">DATE(YEAR('9'!Loan_Start),MONTH('9'!Loan_Start)+Payment_Number,DAY('9'!Loan_Start))</definedName>
    <definedName name="Payment_Date" localSheetId="10">DATE(YEAR([0]!Loan_Start),MONTH([0]!Loan_Start)+Payment_Number,DAY([0]!Loan_Start))</definedName>
    <definedName name="Payment_Date" localSheetId="26">DATE(YEAR('emprunt (10)'!Loan_Start),MONTH('emprunt (10)'!Loan_Start)+Payment_Number,DAY('emprunt (10)'!Loan_Start))</definedName>
    <definedName name="Payment_Date" localSheetId="13">DATE(YEAR('emprunt (2)'!Loan_Start),MONTH('emprunt (2)'!Loan_Start)+Payment_Number,DAY('emprunt (2)'!Loan_Start))</definedName>
    <definedName name="Payment_Date" localSheetId="14">DATE(YEAR('emprunt (3)'!Loan_Start),MONTH('emprunt (3)'!Loan_Start)+Payment_Number,DAY('emprunt (3)'!Loan_Start))</definedName>
    <definedName name="Payment_Date" localSheetId="15">DATE(YEAR('emprunt (4)'!Loan_Start),MONTH('emprunt (4)'!Loan_Start)+Payment_Number,DAY('emprunt (4)'!Loan_Start))</definedName>
    <definedName name="Payment_Date" localSheetId="16">DATE(YEAR('emprunt (5)'!Loan_Start),MONTH('emprunt (5)'!Loan_Start)+Payment_Number,DAY('emprunt (5)'!Loan_Start))</definedName>
    <definedName name="Payment_Date" localSheetId="22">DATE(YEAR('emprunt (6)'!Loan_Start),MONTH('emprunt (6)'!Loan_Start)+Payment_Number,DAY('emprunt (6)'!Loan_Start))</definedName>
    <definedName name="Payment_Date" localSheetId="23">DATE(YEAR('emprunt (7)'!Loan_Start),MONTH('emprunt (7)'!Loan_Start)+Payment_Number,DAY('emprunt (7)'!Loan_Start))</definedName>
    <definedName name="Payment_Date" localSheetId="24">DATE(YEAR('emprunt (8)'!Loan_Start),MONTH('emprunt (8)'!Loan_Start)+Payment_Number,DAY('emprunt (8)'!Loan_Start))</definedName>
    <definedName name="Payment_Date" localSheetId="25">DATE(YEAR('emprunt (9)'!Loan_Start),MONTH('emprunt (9)'!Loan_Start)+Payment_Number,DAY('emprunt (9)'!Loan_Start))</definedName>
    <definedName name="Payment_Date">DATE(YEAR(Loan_Start),MONTH(Loan_Start)+Payment_Number,DAY(Loan_Start))</definedName>
    <definedName name="planimmo2">Parametres!$M$8:$M$29</definedName>
    <definedName name="planimmo6">Parametres!$M$33:$M$40</definedName>
    <definedName name="Princ" localSheetId="21">'10'!$G$18:$G$400</definedName>
    <definedName name="Princ" localSheetId="17">'6'!$G$18:$G$400</definedName>
    <definedName name="Princ" localSheetId="18">'7'!$G$18:$G$400</definedName>
    <definedName name="Princ" localSheetId="19">'8'!$G$18:$G$400</definedName>
    <definedName name="Princ" localSheetId="20">'9'!$G$18:$G$400</definedName>
    <definedName name="Princ" localSheetId="26">'emprunt (10)'!$G$18:$G$400</definedName>
    <definedName name="Princ" localSheetId="13">'emprunt (2)'!$G$18:$G$400</definedName>
    <definedName name="Princ" localSheetId="14">'emprunt (3)'!$G$18:$G$400</definedName>
    <definedName name="Princ" localSheetId="15">'emprunt (4)'!$G$18:$G$400</definedName>
    <definedName name="Princ" localSheetId="16">'emprunt (5)'!$G$18:$G$400</definedName>
    <definedName name="Princ" localSheetId="22">'emprunt (6)'!$G$18:$G$400</definedName>
    <definedName name="Princ" localSheetId="23">'emprunt (7)'!$G$18:$G$400</definedName>
    <definedName name="Princ" localSheetId="24">'emprunt (8)'!$G$18:$G$400</definedName>
    <definedName name="Princ" localSheetId="25">'emprunt (9)'!$G$18:$G$400</definedName>
    <definedName name="Princ">'Calcul d''emprunt'!$G$18:$G$400</definedName>
    <definedName name="Print_Area_Reset" localSheetId="21">OFFSET('10'!Full_Print,0,0,'10'!Last_Row)</definedName>
    <definedName name="Print_Area_Reset" localSheetId="17">OFFSET('6'!Full_Print,0,0,'6'!Last_Row)</definedName>
    <definedName name="Print_Area_Reset" localSheetId="18">OFFSET('7'!Full_Print,0,0,'7'!Last_Row)</definedName>
    <definedName name="Print_Area_Reset" localSheetId="19">OFFSET('8'!Full_Print,0,0,'8'!Last_Row)</definedName>
    <definedName name="Print_Area_Reset" localSheetId="20">OFFSET('9'!Full_Print,0,0,'9'!Last_Row)</definedName>
    <definedName name="Print_Area_Reset" localSheetId="26">OFFSET('emprunt (10)'!Full_Print,0,0,'emprunt (10)'!Last_Row)</definedName>
    <definedName name="Print_Area_Reset" localSheetId="13">OFFSET('emprunt (2)'!Full_Print,0,0,'emprunt (2)'!Last_Row)</definedName>
    <definedName name="Print_Area_Reset" localSheetId="14">OFFSET('emprunt (3)'!Full_Print,0,0,'emprunt (3)'!Last_Row)</definedName>
    <definedName name="Print_Area_Reset" localSheetId="15">OFFSET('emprunt (4)'!Full_Print,0,0,'emprunt (4)'!Last_Row)</definedName>
    <definedName name="Print_Area_Reset" localSheetId="16">OFFSET('emprunt (5)'!Full_Print,0,0,'emprunt (5)'!Last_Row)</definedName>
    <definedName name="Print_Area_Reset" localSheetId="22">OFFSET('emprunt (6)'!Full_Print,0,0,'emprunt (6)'!Last_Row)</definedName>
    <definedName name="Print_Area_Reset" localSheetId="23">OFFSET('emprunt (7)'!Full_Print,0,0,'emprunt (7)'!Last_Row)</definedName>
    <definedName name="Print_Area_Reset" localSheetId="24">OFFSET('emprunt (8)'!Full_Print,0,0,'emprunt (8)'!Last_Row)</definedName>
    <definedName name="Print_Area_Reset" localSheetId="25">OFFSET('emprunt (9)'!Full_Print,0,0,'emprunt (9)'!Last_Row)</definedName>
    <definedName name="Print_Area_Reset">OFFSET(Full_Print,0,0,Last_Row)</definedName>
    <definedName name="prorata">Parametres!$M$4</definedName>
    <definedName name="Sched_Pay" localSheetId="21">'10'!$D$18:$D$400</definedName>
    <definedName name="Sched_Pay" localSheetId="17">'6'!$D$18:$D$400</definedName>
    <definedName name="Sched_Pay" localSheetId="18">'7'!$D$18:$D$400</definedName>
    <definedName name="Sched_Pay" localSheetId="19">'8'!$D$18:$D$400</definedName>
    <definedName name="Sched_Pay" localSheetId="20">'9'!$D$18:$D$400</definedName>
    <definedName name="Sched_Pay" localSheetId="26">'emprunt (10)'!$D$18:$D$400</definedName>
    <definedName name="Sched_Pay" localSheetId="13">'emprunt (2)'!$D$18:$D$400</definedName>
    <definedName name="Sched_Pay" localSheetId="14">'emprunt (3)'!$D$18:$D$400</definedName>
    <definedName name="Sched_Pay" localSheetId="15">'emprunt (4)'!$D$18:$D$400</definedName>
    <definedName name="Sched_Pay" localSheetId="16">'emprunt (5)'!$D$18:$D$400</definedName>
    <definedName name="Sched_Pay" localSheetId="22">'emprunt (6)'!$D$18:$D$400</definedName>
    <definedName name="Sched_Pay" localSheetId="23">'emprunt (7)'!$D$18:$D$400</definedName>
    <definedName name="Sched_Pay" localSheetId="24">'emprunt (8)'!$D$18:$D$400</definedName>
    <definedName name="Sched_Pay" localSheetId="25">'emprunt (9)'!$D$18:$D$400</definedName>
    <definedName name="Sched_Pay">'Calcul d''emprunt'!$D$18:$D$400</definedName>
    <definedName name="Scheduled_Extra_Payments" localSheetId="21">'10'!$D$11</definedName>
    <definedName name="Scheduled_Extra_Payments" localSheetId="17">'6'!$D$11</definedName>
    <definedName name="Scheduled_Extra_Payments" localSheetId="18">'7'!$D$11</definedName>
    <definedName name="Scheduled_Extra_Payments" localSheetId="19">'8'!$D$11</definedName>
    <definedName name="Scheduled_Extra_Payments" localSheetId="20">'9'!$D$11</definedName>
    <definedName name="Scheduled_Extra_Payments" localSheetId="26">'emprunt (10)'!$D$11</definedName>
    <definedName name="Scheduled_Extra_Payments" localSheetId="13">'emprunt (2)'!$D$11</definedName>
    <definedName name="Scheduled_Extra_Payments" localSheetId="14">'emprunt (3)'!$D$11</definedName>
    <definedName name="Scheduled_Extra_Payments" localSheetId="15">'emprunt (4)'!$D$11</definedName>
    <definedName name="Scheduled_Extra_Payments" localSheetId="16">'emprunt (5)'!$D$11</definedName>
    <definedName name="Scheduled_Extra_Payments" localSheetId="22">'emprunt (6)'!$D$11</definedName>
    <definedName name="Scheduled_Extra_Payments" localSheetId="23">'emprunt (7)'!$D$11</definedName>
    <definedName name="Scheduled_Extra_Payments" localSheetId="24">'emprunt (8)'!$D$11</definedName>
    <definedName name="Scheduled_Extra_Payments" localSheetId="25">'emprunt (9)'!$D$11</definedName>
    <definedName name="Scheduled_Extra_Payments">'Calcul d''emprunt'!$D$11</definedName>
    <definedName name="Scheduled_Interest_Rate" localSheetId="21">'10'!$D$7</definedName>
    <definedName name="Scheduled_Interest_Rate" localSheetId="17">'6'!$D$7</definedName>
    <definedName name="Scheduled_Interest_Rate" localSheetId="18">'7'!$D$7</definedName>
    <definedName name="Scheduled_Interest_Rate" localSheetId="19">'8'!$D$7</definedName>
    <definedName name="Scheduled_Interest_Rate" localSheetId="20">'9'!$D$7</definedName>
    <definedName name="Scheduled_Interest_Rate" localSheetId="26">'emprunt (10)'!$D$7</definedName>
    <definedName name="Scheduled_Interest_Rate" localSheetId="13">'emprunt (2)'!$D$7</definedName>
    <definedName name="Scheduled_Interest_Rate" localSheetId="14">'emprunt (3)'!$D$7</definedName>
    <definedName name="Scheduled_Interest_Rate" localSheetId="15">'emprunt (4)'!$D$7</definedName>
    <definedName name="Scheduled_Interest_Rate" localSheetId="16">'emprunt (5)'!$D$7</definedName>
    <definedName name="Scheduled_Interest_Rate" localSheetId="22">'emprunt (6)'!$D$7</definedName>
    <definedName name="Scheduled_Interest_Rate" localSheetId="23">'emprunt (7)'!$D$7</definedName>
    <definedName name="Scheduled_Interest_Rate" localSheetId="24">'emprunt (8)'!$D$7</definedName>
    <definedName name="Scheduled_Interest_Rate" localSheetId="25">'emprunt (9)'!$D$7</definedName>
    <definedName name="Scheduled_Interest_Rate">'Calcul d''emprunt'!$D$7</definedName>
    <definedName name="Scheduled_Monthly_Payment" localSheetId="21">'10'!$H$6</definedName>
    <definedName name="Scheduled_Monthly_Payment" localSheetId="17">'6'!$H$6</definedName>
    <definedName name="Scheduled_Monthly_Payment" localSheetId="18">'7'!$H$6</definedName>
    <definedName name="Scheduled_Monthly_Payment" localSheetId="19">'8'!$H$6</definedName>
    <definedName name="Scheduled_Monthly_Payment" localSheetId="20">'9'!$H$6</definedName>
    <definedName name="Scheduled_Monthly_Payment" localSheetId="26">'emprunt (10)'!$H$6</definedName>
    <definedName name="Scheduled_Monthly_Payment" localSheetId="13">'emprunt (2)'!$H$6</definedName>
    <definedName name="Scheduled_Monthly_Payment" localSheetId="14">'emprunt (3)'!$H$6</definedName>
    <definedName name="Scheduled_Monthly_Payment" localSheetId="15">'emprunt (4)'!$H$6</definedName>
    <definedName name="Scheduled_Monthly_Payment" localSheetId="16">'emprunt (5)'!$H$6</definedName>
    <definedName name="Scheduled_Monthly_Payment" localSheetId="22">'emprunt (6)'!$H$6</definedName>
    <definedName name="Scheduled_Monthly_Payment" localSheetId="23">'emprunt (7)'!$H$6</definedName>
    <definedName name="Scheduled_Monthly_Payment" localSheetId="24">'emprunt (8)'!$H$6</definedName>
    <definedName name="Scheduled_Monthly_Payment" localSheetId="25">'emprunt (9)'!$H$6</definedName>
    <definedName name="Scheduled_Monthly_Payment">'Calcul d''emprunt'!$H$6</definedName>
    <definedName name="Total_Interest" localSheetId="21">'10'!$H$10</definedName>
    <definedName name="Total_Interest" localSheetId="17">'6'!$H$10</definedName>
    <definedName name="Total_Interest" localSheetId="18">'7'!$H$10</definedName>
    <definedName name="Total_Interest" localSheetId="19">'8'!$H$10</definedName>
    <definedName name="Total_Interest" localSheetId="20">'9'!$H$10</definedName>
    <definedName name="Total_Interest" localSheetId="26">'emprunt (10)'!$H$10</definedName>
    <definedName name="Total_Interest" localSheetId="13">'emprunt (2)'!$H$10</definedName>
    <definedName name="Total_Interest" localSheetId="14">'emprunt (3)'!$H$10</definedName>
    <definedName name="Total_Interest" localSheetId="15">'emprunt (4)'!$H$10</definedName>
    <definedName name="Total_Interest" localSheetId="16">'emprunt (5)'!$H$10</definedName>
    <definedName name="Total_Interest" localSheetId="22">'emprunt (6)'!$H$10</definedName>
    <definedName name="Total_Interest" localSheetId="23">'emprunt (7)'!$H$10</definedName>
    <definedName name="Total_Interest" localSheetId="24">'emprunt (8)'!$H$10</definedName>
    <definedName name="Total_Interest" localSheetId="25">'emprunt (9)'!$H$10</definedName>
    <definedName name="Total_Interest">'Calcul d''emprunt'!$H$10</definedName>
    <definedName name="Total_Pay" localSheetId="21">'10'!$F$18:$F$400</definedName>
    <definedName name="Total_Pay" localSheetId="17">'6'!$F$18:$F$400</definedName>
    <definedName name="Total_Pay" localSheetId="18">'7'!$F$18:$F$400</definedName>
    <definedName name="Total_Pay" localSheetId="19">'8'!$F$18:$F$400</definedName>
    <definedName name="Total_Pay" localSheetId="20">'9'!$F$18:$F$400</definedName>
    <definedName name="Total_Pay" localSheetId="26">'emprunt (10)'!$F$18:$F$400</definedName>
    <definedName name="Total_Pay" localSheetId="13">'emprunt (2)'!$F$18:$F$400</definedName>
    <definedName name="Total_Pay" localSheetId="14">'emprunt (3)'!$F$18:$F$400</definedName>
    <definedName name="Total_Pay" localSheetId="15">'emprunt (4)'!$F$18:$F$400</definedName>
    <definedName name="Total_Pay" localSheetId="16">'emprunt (5)'!$F$18:$F$400</definedName>
    <definedName name="Total_Pay" localSheetId="22">'emprunt (6)'!$F$18:$F$400</definedName>
    <definedName name="Total_Pay" localSheetId="23">'emprunt (7)'!$F$18:$F$400</definedName>
    <definedName name="Total_Pay" localSheetId="24">'emprunt (8)'!$F$18:$F$400</definedName>
    <definedName name="Total_Pay" localSheetId="25">'emprunt (9)'!$F$18:$F$400</definedName>
    <definedName name="Total_Pay">'Calcul d''emprunt'!$F$18:$F$400</definedName>
    <definedName name="Total_Payment" localSheetId="21">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10">Scheduled_Payment+Extra_Payment</definedName>
    <definedName name="Total_Payment" localSheetId="26">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16">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Scheduled_Payment+Extra_Payment</definedName>
    <definedName name="Values_Entered" localSheetId="21">IF('10'!Loan_Amount*'10'!Interest_Rate*'10'!Loan_Years*'10'!Loan_Start&gt;0,1,0)</definedName>
    <definedName name="Values_Entered" localSheetId="17">IF('6'!Loan_Amount*'6'!Interest_Rate*'6'!Loan_Years*'6'!Loan_Start&gt;0,1,0)</definedName>
    <definedName name="Values_Entered" localSheetId="18">IF('7'!Loan_Amount*'7'!Interest_Rate*'7'!Loan_Years*'7'!Loan_Start&gt;0,1,0)</definedName>
    <definedName name="Values_Entered" localSheetId="19">IF('8'!Loan_Amount*'8'!Interest_Rate*'8'!Loan_Years*'8'!Loan_Start&gt;0,1,0)</definedName>
    <definedName name="Values_Entered" localSheetId="20">IF('9'!Loan_Amount*'9'!Interest_Rate*'9'!Loan_Years*'9'!Loan_Start&gt;0,1,0)</definedName>
    <definedName name="Values_Entered" localSheetId="26">IF('emprunt (10)'!Loan_Amount*'emprunt (10)'!Interest_Rate*'emprunt (10)'!Loan_Years*'emprunt (10)'!Loan_Start&gt;0,1,0)</definedName>
    <definedName name="Values_Entered" localSheetId="13">IF('emprunt (2)'!Loan_Amount*'emprunt (2)'!Interest_Rate*'emprunt (2)'!Loan_Years*'emprunt (2)'!Loan_Start&gt;0,1,0)</definedName>
    <definedName name="Values_Entered" localSheetId="14">IF('emprunt (3)'!Loan_Amount*'emprunt (3)'!Interest_Rate*'emprunt (3)'!Loan_Years*'emprunt (3)'!Loan_Start&gt;0,1,0)</definedName>
    <definedName name="Values_Entered" localSheetId="15">IF('emprunt (4)'!Loan_Amount*'emprunt (4)'!Interest_Rate*'emprunt (4)'!Loan_Years*'emprunt (4)'!Loan_Start&gt;0,1,0)</definedName>
    <definedName name="Values_Entered" localSheetId="16">IF('emprunt (5)'!Loan_Amount*'emprunt (5)'!Interest_Rate*'emprunt (5)'!Loan_Years*'emprunt (5)'!Loan_Start&gt;0,1,0)</definedName>
    <definedName name="Values_Entered" localSheetId="22">IF('emprunt (6)'!Loan_Amount*'emprunt (6)'!Interest_Rate*'emprunt (6)'!Loan_Years*'emprunt (6)'!Loan_Start&gt;0,1,0)</definedName>
    <definedName name="Values_Entered" localSheetId="23">IF('emprunt (7)'!Loan_Amount*'emprunt (7)'!Interest_Rate*'emprunt (7)'!Loan_Years*'emprunt (7)'!Loan_Start&gt;0,1,0)</definedName>
    <definedName name="Values_Entered" localSheetId="24">IF('emprunt (8)'!Loan_Amount*'emprunt (8)'!Interest_Rate*'emprunt (8)'!Loan_Years*'emprunt (8)'!Loan_Start&gt;0,1,0)</definedName>
    <definedName name="Values_Entered" localSheetId="25">IF('emprunt (9)'!Loan_Amount*'emprunt (9)'!Interest_Rate*'emprunt (9)'!Loan_Years*'emprunt (9)'!Loan_Start&gt;0,1,0)</definedName>
    <definedName name="Values_Entered">IF(Loan_Amount*Interest_Rate*Loan_Years*Loan_Start&gt;0,1,0)</definedName>
    <definedName name="wrn.Budget." localSheetId="8" hidden="1">{#N/A,#N/A,TRUE,"BCB1";#N/A,#N/A,TRUE,"BCB2";#N/A,#N/A,TRUE,"RECAP";#N/A,#N/A,TRUE,"BCP1-BCP2";#N/A,#N/A,TRUE,"Charges"}</definedName>
    <definedName name="wrn.Budget." localSheetId="10" hidden="1">{#N/A,#N/A,TRUE,"BCB1";#N/A,#N/A,TRUE,"BCB2";#N/A,#N/A,TRUE,"RECAP";#N/A,#N/A,TRUE,"BCP1-BCP2";#N/A,#N/A,TRUE,"Charges"}</definedName>
    <definedName name="wrn.Budget." localSheetId="7" hidden="1">{#N/A,#N/A,TRUE,"BCB1";#N/A,#N/A,TRUE,"BCB2";#N/A,#N/A,TRUE,"RECAP";#N/A,#N/A,TRUE,"BCP1-BCP2";#N/A,#N/A,TRUE,"Charges"}</definedName>
    <definedName name="wrn.Budget." localSheetId="2" hidden="1">{#N/A,#N/A,TRUE,"BCB1";#N/A,#N/A,TRUE,"BCB2";#N/A,#N/A,TRUE,"RECAP";#N/A,#N/A,TRUE,"BCP1-BCP2";#N/A,#N/A,TRUE,"Charges"}</definedName>
    <definedName name="wrn.Budget." localSheetId="5" hidden="1">{#N/A,#N/A,TRUE,"BCB1";#N/A,#N/A,TRUE,"BCB2";#N/A,#N/A,TRUE,"RECAP";#N/A,#N/A,TRUE,"BCP1-BCP2";#N/A,#N/A,TRUE,"Charges"}</definedName>
    <definedName name="wrn.Budget." localSheetId="4" hidden="1">{#N/A,#N/A,TRUE,"BCB1";#N/A,#N/A,TRUE,"BCB2";#N/A,#N/A,TRUE,"RECAP";#N/A,#N/A,TRUE,"BCP1-BCP2";#N/A,#N/A,TRUE,"Charges"}</definedName>
    <definedName name="wrn.Budget." localSheetId="6" hidden="1">{#N/A,#N/A,TRUE,"BCB1";#N/A,#N/A,TRUE,"BCB2";#N/A,#N/A,TRUE,"RECAP";#N/A,#N/A,TRUE,"BCP1-BCP2";#N/A,#N/A,TRUE,"Charges"}</definedName>
    <definedName name="wrn.Budget." localSheetId="3" hidden="1">{#N/A,#N/A,TRUE,"BCB1";#N/A,#N/A,TRUE,"BCB2";#N/A,#N/A,TRUE,"RECAP";#N/A,#N/A,TRUE,"BCP1-BCP2";#N/A,#N/A,TRUE,"Charges"}</definedName>
    <definedName name="wrn.Budget." localSheetId="9"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8" hidden="1">'Ann10'!$A$1:$H$36</definedName>
    <definedName name="Z_388AB521_2C83_4D8E_8EFA_8ADEA26FEFA3_.wvu.PrintArea" localSheetId="10" hidden="1">'Ann10 hébergement'!$A$1:$H$36</definedName>
    <definedName name="Z_388AB521_2C83_4D8E_8EFA_8ADEA26FEFA3_.wvu.PrintArea" localSheetId="5" hidden="1">'Ann5'!$A$1:$M$37</definedName>
    <definedName name="Z_388AB521_2C83_4D8E_8EFA_8ADEA26FEFA3_.wvu.PrintArea" localSheetId="4" hidden="1">'Ann6'!$A$1:$I$19</definedName>
    <definedName name="Z_388AB521_2C83_4D8E_8EFA_8ADEA26FEFA3_.wvu.PrintArea" localSheetId="6" hidden="1">'Ann7'!$A$1:$G$19</definedName>
    <definedName name="Z_388AB521_2C83_4D8E_8EFA_8ADEA26FEFA3_.wvu.PrintArea" localSheetId="9" hidden="1">Immo!$A$1:$L$3</definedName>
    <definedName name="Z_67D72751_2FB1_11D8_8085_00301BAFC5DC_.wvu.Cols" localSheetId="3" hidden="1">'Ann8'!$J:$K</definedName>
    <definedName name="Z_67D72751_2FB1_11D8_8085_00301BAFC5DC_.wvu.PrintArea" localSheetId="7" hidden="1">'Ann2'!$A$1:$G$76</definedName>
    <definedName name="Z_67D72751_2FB1_11D8_8085_00301BAFC5DC_.wvu.PrintArea" localSheetId="2" hidden="1">'Ann4'!$A$1:$E$97</definedName>
    <definedName name="Z_67D72751_2FB1_11D8_8085_00301BAFC5DC_.wvu.PrintArea" localSheetId="3" hidden="1">'Ann8'!$A$1:$I$54</definedName>
    <definedName name="Z_67D72751_2FB1_11D8_8085_00301BAFC5DC_.wvu.PrintTitles" localSheetId="7" hidden="1">'Ann2'!$1:$3</definedName>
    <definedName name="Z_67D72751_2FB1_11D8_8085_00301BAFC5DC_.wvu.Rows" localSheetId="7" hidden="1">'Ann2'!$46:$46,'Ann2'!#REF!</definedName>
    <definedName name="Z_D382A453_CC39_47AC_B06F_11463DC8C553_.wvu.Cols" localSheetId="3" hidden="1">'Ann8'!$J:$K</definedName>
    <definedName name="Z_D382A453_CC39_47AC_B06F_11463DC8C553_.wvu.PrintArea" localSheetId="7" hidden="1">'Ann2'!$A$1:$G$76</definedName>
    <definedName name="Z_D382A453_CC39_47AC_B06F_11463DC8C553_.wvu.PrintArea" localSheetId="2" hidden="1">'Ann4'!$A$1:$E$97</definedName>
    <definedName name="Z_D382A453_CC39_47AC_B06F_11463DC8C553_.wvu.PrintArea" localSheetId="3" hidden="1">'Ann8'!$A$1:$I$54</definedName>
    <definedName name="Z_D382A453_CC39_47AC_B06F_11463DC8C553_.wvu.PrintTitles" localSheetId="7" hidden="1">'Ann2'!$1:$3</definedName>
    <definedName name="Z_D382A453_CC39_47AC_B06F_11463DC8C553_.wvu.Rows" localSheetId="7" hidden="1">'Ann2'!$46:$46,'Ann2'!#REF!</definedName>
    <definedName name="Z_F0708422_5DA6_11D9_BC19_00301BAD1E06_.wvu.Cols" localSheetId="3" hidden="1">'Ann8'!$J:$K</definedName>
    <definedName name="Z_F0708422_5DA6_11D9_BC19_00301BAD1E06_.wvu.PrintArea" localSheetId="7" hidden="1">'Ann2'!$A$1:$G$76</definedName>
    <definedName name="Z_F0708422_5DA6_11D9_BC19_00301BAD1E06_.wvu.PrintArea" localSheetId="2" hidden="1">'Ann4'!$A$1:$E$97</definedName>
    <definedName name="Z_F0708422_5DA6_11D9_BC19_00301BAD1E06_.wvu.PrintArea" localSheetId="3" hidden="1">'Ann8'!$A$1:$I$54</definedName>
    <definedName name="Z_F0708422_5DA6_11D9_BC19_00301BAD1E06_.wvu.PrintTitles" localSheetId="7" hidden="1">'Ann2'!$1:$3</definedName>
    <definedName name="Z_F0708422_5DA6_11D9_BC19_00301BAD1E06_.wvu.Rows" localSheetId="7" hidden="1">'Ann2'!$46:$46,'Ann2'!#REF!</definedName>
    <definedName name="_xlnm.Print_Area" localSheetId="21">'10'!$A$1:$I$75</definedName>
    <definedName name="_xlnm.Print_Area" localSheetId="17">'6'!$A$1:$I$75</definedName>
    <definedName name="_xlnm.Print_Area" localSheetId="18">'7'!$A$1:$I$75</definedName>
    <definedName name="_xlnm.Print_Area" localSheetId="19">'8'!$A$1:$I$75</definedName>
    <definedName name="_xlnm.Print_Area" localSheetId="20">'9'!$A$1:$I$75</definedName>
    <definedName name="_xlnm.Print_Area" localSheetId="8">'Ann10'!$A$1:$H$41</definedName>
    <definedName name="_xlnm.Print_Area" localSheetId="10">'Ann10 hébergement'!$A$1:$H$41</definedName>
    <definedName name="_xlnm.Print_Area" localSheetId="7">'Ann2'!$A$1:$G$106</definedName>
    <definedName name="_xlnm.Print_Area" localSheetId="2">'Ann4'!$A$1:$I$53</definedName>
    <definedName name="_xlnm.Print_Area" localSheetId="5">'Ann5'!$A$1:$M$22</definedName>
    <definedName name="_xlnm.Print_Area" localSheetId="4">'Ann6'!$A$1:$I$18</definedName>
    <definedName name="_xlnm.Print_Area" localSheetId="6">'Ann7'!$A$1:$G$18</definedName>
    <definedName name="_xlnm.Print_Area" localSheetId="3">'Ann8'!$A$1:$I$71</definedName>
    <definedName name="_xlnm.Print_Area" localSheetId="12">'Calcul d''emprunt'!$A$1:$I$75</definedName>
    <definedName name="_xlnm.Print_Area" localSheetId="26">'emprunt (10)'!$A$1:$I$75</definedName>
    <definedName name="_xlnm.Print_Area" localSheetId="13">'emprunt (2)'!$A$1:$I$75</definedName>
    <definedName name="_xlnm.Print_Area" localSheetId="14">'emprunt (3)'!$A$1:$I$75</definedName>
    <definedName name="_xlnm.Print_Area" localSheetId="15">'emprunt (4)'!$A$1:$I$75</definedName>
    <definedName name="_xlnm.Print_Area" localSheetId="16">'emprunt (5)'!$A$1:$I$75</definedName>
    <definedName name="_xlnm.Print_Area" localSheetId="22">'emprunt (6)'!$A$1:$I$75</definedName>
    <definedName name="_xlnm.Print_Area" localSheetId="23">'emprunt (7)'!$A$1:$I$75</definedName>
    <definedName name="_xlnm.Print_Area" localSheetId="24">'emprunt (8)'!$A$1:$I$75</definedName>
    <definedName name="_xlnm.Print_Area" localSheetId="25">'emprunt (9)'!$A$1:$I$75</definedName>
    <definedName name="_xlnm.Print_Area" localSheetId="9">Immo!$A$1:$S$29</definedName>
    <definedName name="_xlnm.Print_Area" localSheetId="0">Parametres!$A$1:$I$38</definedName>
  </definedNames>
  <calcPr calcId="162913"/>
</workbook>
</file>

<file path=xl/calcChain.xml><?xml version="1.0" encoding="utf-8"?>
<calcChain xmlns="http://schemas.openxmlformats.org/spreadsheetml/2006/main">
  <c r="A47" i="36" l="1"/>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E45" i="36"/>
  <c r="D45" i="36"/>
  <c r="C45" i="36"/>
  <c r="D45" i="8"/>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C45" i="8"/>
  <c r="AT39" i="36" l="1"/>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P39" i="36"/>
  <c r="O39" i="36"/>
  <c r="N39" i="36"/>
  <c r="M39" i="36"/>
  <c r="L39" i="36"/>
  <c r="K39" i="36"/>
  <c r="J39" i="36"/>
  <c r="I39" i="36"/>
  <c r="H39" i="36"/>
  <c r="G39" i="36"/>
  <c r="F39" i="36"/>
  <c r="E39" i="36"/>
  <c r="D39" i="36"/>
  <c r="C39"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P38" i="36"/>
  <c r="O38" i="36"/>
  <c r="N38" i="36"/>
  <c r="M38" i="36"/>
  <c r="L38" i="36"/>
  <c r="K38" i="36"/>
  <c r="J38" i="36"/>
  <c r="I38" i="36"/>
  <c r="H38" i="36"/>
  <c r="G38" i="36"/>
  <c r="F38" i="36"/>
  <c r="E38" i="36"/>
  <c r="D38" i="36"/>
  <c r="C38" i="36"/>
  <c r="E37" i="36"/>
  <c r="F37" i="36" s="1"/>
  <c r="D37"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E32" i="36"/>
  <c r="D32" i="36"/>
  <c r="C32" i="36"/>
  <c r="D31"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P29" i="36"/>
  <c r="O29" i="36"/>
  <c r="N29" i="36"/>
  <c r="M29" i="36"/>
  <c r="L29" i="36"/>
  <c r="K29" i="36"/>
  <c r="J29" i="36"/>
  <c r="I29" i="36"/>
  <c r="H29" i="36"/>
  <c r="G29" i="36"/>
  <c r="F29" i="36"/>
  <c r="E29" i="36"/>
  <c r="D29" i="36"/>
  <c r="C29"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P28" i="36"/>
  <c r="O28" i="36"/>
  <c r="N28" i="36"/>
  <c r="M28" i="36"/>
  <c r="L28" i="36"/>
  <c r="K28" i="36"/>
  <c r="J28" i="36"/>
  <c r="I28" i="36"/>
  <c r="H28" i="36"/>
  <c r="G28" i="36"/>
  <c r="F28" i="36"/>
  <c r="E28" i="36"/>
  <c r="D28" i="36"/>
  <c r="C28" i="36"/>
  <c r="C30" i="36" s="1"/>
  <c r="D27"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P21" i="36"/>
  <c r="O21" i="36"/>
  <c r="N21" i="36"/>
  <c r="M21" i="36"/>
  <c r="L21" i="36"/>
  <c r="K21" i="36"/>
  <c r="J21" i="36"/>
  <c r="I21" i="36"/>
  <c r="H21" i="36"/>
  <c r="G21" i="36"/>
  <c r="F21" i="36"/>
  <c r="E21" i="36"/>
  <c r="D21" i="36"/>
  <c r="C21" i="36"/>
  <c r="AT20" i="36"/>
  <c r="AT15" i="36" s="1"/>
  <c r="AS20" i="36"/>
  <c r="AR20" i="36"/>
  <c r="AR15" i="36" s="1"/>
  <c r="AQ20" i="36"/>
  <c r="AQ15" i="36" s="1"/>
  <c r="AP20" i="36"/>
  <c r="AP15" i="36" s="1"/>
  <c r="AO20" i="36"/>
  <c r="AO15" i="36" s="1"/>
  <c r="AN20" i="36"/>
  <c r="AN15" i="36" s="1"/>
  <c r="AM20" i="36"/>
  <c r="AM15" i="36" s="1"/>
  <c r="AL20" i="36"/>
  <c r="AL15" i="36" s="1"/>
  <c r="AK20" i="36"/>
  <c r="AJ20" i="36"/>
  <c r="AJ15" i="36" s="1"/>
  <c r="AI20" i="36"/>
  <c r="AI15" i="36" s="1"/>
  <c r="AH20" i="36"/>
  <c r="AH15" i="36" s="1"/>
  <c r="AG20" i="36"/>
  <c r="AF20" i="36"/>
  <c r="AF15" i="36" s="1"/>
  <c r="AE20" i="36"/>
  <c r="AE15" i="36" s="1"/>
  <c r="AD20" i="36"/>
  <c r="AD15" i="36" s="1"/>
  <c r="AC20" i="36"/>
  <c r="AB20" i="36"/>
  <c r="AA20" i="36"/>
  <c r="AA15" i="36" s="1"/>
  <c r="Z20" i="36"/>
  <c r="Z15" i="36" s="1"/>
  <c r="Y20" i="36"/>
  <c r="Y15" i="36" s="1"/>
  <c r="X20" i="36"/>
  <c r="X15" i="36" s="1"/>
  <c r="W20" i="36"/>
  <c r="W15" i="36" s="1"/>
  <c r="V20" i="36"/>
  <c r="V15" i="36" s="1"/>
  <c r="U20" i="36"/>
  <c r="T20" i="36"/>
  <c r="T15" i="36" s="1"/>
  <c r="S20" i="36"/>
  <c r="S15" i="36" s="1"/>
  <c r="R20" i="36"/>
  <c r="R15" i="36" s="1"/>
  <c r="Q20" i="36"/>
  <c r="P20" i="36"/>
  <c r="P15" i="36" s="1"/>
  <c r="O20" i="36"/>
  <c r="O15" i="36" s="1"/>
  <c r="N20" i="36"/>
  <c r="N15" i="36" s="1"/>
  <c r="M20" i="36"/>
  <c r="L20" i="36"/>
  <c r="L15" i="36" s="1"/>
  <c r="K20" i="36"/>
  <c r="K15" i="36" s="1"/>
  <c r="J20" i="36"/>
  <c r="J15" i="36" s="1"/>
  <c r="I20" i="36"/>
  <c r="I15" i="36" s="1"/>
  <c r="H20" i="36"/>
  <c r="H15" i="36" s="1"/>
  <c r="G20" i="36"/>
  <c r="G15" i="36" s="1"/>
  <c r="F20" i="36"/>
  <c r="F15" i="36" s="1"/>
  <c r="E20" i="36"/>
  <c r="D20" i="36"/>
  <c r="C20" i="36"/>
  <c r="C15" i="36" s="1"/>
  <c r="A20" i="36"/>
  <c r="AS15" i="36"/>
  <c r="AK15" i="36"/>
  <c r="AG15" i="36"/>
  <c r="AC15" i="36"/>
  <c r="AB15" i="36"/>
  <c r="U15" i="36"/>
  <c r="Q15" i="36"/>
  <c r="M15" i="36"/>
  <c r="E15" i="36"/>
  <c r="D15" i="36"/>
  <c r="D10" i="36"/>
  <c r="E10" i="36" s="1"/>
  <c r="F10" i="36" s="1"/>
  <c r="G10" i="36" s="1"/>
  <c r="H10" i="36" s="1"/>
  <c r="I10" i="36" s="1"/>
  <c r="J10" i="36" s="1"/>
  <c r="K10" i="36" s="1"/>
  <c r="L10" i="36" s="1"/>
  <c r="M10" i="36" s="1"/>
  <c r="N10" i="36" s="1"/>
  <c r="O10" i="36" s="1"/>
  <c r="P10" i="36" s="1"/>
  <c r="Q10" i="36" s="1"/>
  <c r="R10" i="36" s="1"/>
  <c r="S10" i="36" s="1"/>
  <c r="T10" i="36" s="1"/>
  <c r="U10" i="36" s="1"/>
  <c r="V10" i="36" s="1"/>
  <c r="W10" i="36" s="1"/>
  <c r="X10" i="36" s="1"/>
  <c r="Y10" i="36" s="1"/>
  <c r="Z10" i="36" s="1"/>
  <c r="AA10" i="36" s="1"/>
  <c r="AB10" i="36" s="1"/>
  <c r="AC10" i="36" s="1"/>
  <c r="AD10" i="36" s="1"/>
  <c r="AE10" i="36" s="1"/>
  <c r="AF10" i="36" s="1"/>
  <c r="AG10" i="36" s="1"/>
  <c r="AH10" i="36" s="1"/>
  <c r="AI10" i="36" s="1"/>
  <c r="AJ10" i="36" s="1"/>
  <c r="AK10" i="36" s="1"/>
  <c r="AL10" i="36" s="1"/>
  <c r="AM10" i="36" s="1"/>
  <c r="AN10" i="36" s="1"/>
  <c r="AO10" i="36" s="1"/>
  <c r="AP10" i="36" s="1"/>
  <c r="AQ10" i="36" s="1"/>
  <c r="AR10" i="36" s="1"/>
  <c r="AS10" i="36" s="1"/>
  <c r="AT10" i="36" s="1"/>
  <c r="D5" i="36"/>
  <c r="E5" i="36" s="1"/>
  <c r="C3" i="36"/>
  <c r="D3" i="36" s="1"/>
  <c r="E3" i="36" s="1"/>
  <c r="F3" i="36" s="1"/>
  <c r="G3" i="36" s="1"/>
  <c r="H3" i="36" s="1"/>
  <c r="I3" i="36" s="1"/>
  <c r="J3" i="36" s="1"/>
  <c r="K3" i="36" s="1"/>
  <c r="L3" i="36" s="1"/>
  <c r="M3" i="36" s="1"/>
  <c r="N3" i="36" s="1"/>
  <c r="O3" i="36" s="1"/>
  <c r="P3" i="36" s="1"/>
  <c r="Q3" i="36" s="1"/>
  <c r="R3" i="36" s="1"/>
  <c r="S3" i="36" s="1"/>
  <c r="T3" i="36" s="1"/>
  <c r="U3" i="36" s="1"/>
  <c r="V3" i="36" s="1"/>
  <c r="W3" i="36" s="1"/>
  <c r="X3" i="36" s="1"/>
  <c r="Y3" i="36" s="1"/>
  <c r="Z3" i="36" s="1"/>
  <c r="AA3" i="36" s="1"/>
  <c r="AB3" i="36" s="1"/>
  <c r="AC3" i="36" s="1"/>
  <c r="AD3" i="36" s="1"/>
  <c r="AE3" i="36" s="1"/>
  <c r="AF3" i="36" s="1"/>
  <c r="AG3" i="36" s="1"/>
  <c r="AH3" i="36" s="1"/>
  <c r="AI3" i="36" s="1"/>
  <c r="AJ3" i="36" s="1"/>
  <c r="AK3" i="36" s="1"/>
  <c r="AL3" i="36" s="1"/>
  <c r="AM3" i="36" s="1"/>
  <c r="AN3" i="36" s="1"/>
  <c r="AO3" i="36" s="1"/>
  <c r="AP3" i="36" s="1"/>
  <c r="AQ3" i="36" s="1"/>
  <c r="AR3" i="36" s="1"/>
  <c r="AS3" i="36" s="1"/>
  <c r="AT3" i="36" s="1"/>
  <c r="A1" i="36"/>
  <c r="D40" i="36" l="1"/>
  <c r="D30" i="36"/>
  <c r="C40" i="36"/>
  <c r="F40" i="36"/>
  <c r="F5" i="36"/>
  <c r="G37" i="36"/>
  <c r="E40" i="36"/>
  <c r="E31" i="36"/>
  <c r="E27" i="36"/>
  <c r="D8" i="7"/>
  <c r="L8" i="5"/>
  <c r="G5" i="36" l="1"/>
  <c r="F27" i="36"/>
  <c r="E30" i="36"/>
  <c r="F31" i="36"/>
  <c r="G40" i="36"/>
  <c r="H37" i="36"/>
  <c r="C12" i="35"/>
  <c r="F30" i="36" l="1"/>
  <c r="G27" i="36"/>
  <c r="H5" i="36"/>
  <c r="H40" i="36"/>
  <c r="I37" i="36"/>
  <c r="G31" i="36"/>
  <c r="C54" i="35"/>
  <c r="C58" i="35"/>
  <c r="I40" i="36" l="1"/>
  <c r="J37" i="36"/>
  <c r="H27" i="36"/>
  <c r="G30" i="36"/>
  <c r="H31" i="36"/>
  <c r="I5" i="36"/>
  <c r="C48" i="35"/>
  <c r="H30" i="36" l="1"/>
  <c r="I27" i="36"/>
  <c r="I31" i="36"/>
  <c r="J40" i="36"/>
  <c r="K37" i="36"/>
  <c r="J5" i="36"/>
  <c r="D23" i="1"/>
  <c r="B22" i="1"/>
  <c r="D28" i="1"/>
  <c r="D29" i="1"/>
  <c r="D30" i="1"/>
  <c r="D31" i="1"/>
  <c r="D32" i="1"/>
  <c r="D33" i="1"/>
  <c r="D34" i="1"/>
  <c r="D35" i="1"/>
  <c r="D36" i="1"/>
  <c r="D37" i="1"/>
  <c r="D38" i="1"/>
  <c r="D27" i="1"/>
  <c r="D9" i="1"/>
  <c r="D10" i="1"/>
  <c r="D11" i="1"/>
  <c r="D12" i="1"/>
  <c r="D13" i="1"/>
  <c r="D14" i="1"/>
  <c r="D15" i="1"/>
  <c r="D16" i="1"/>
  <c r="D17" i="1"/>
  <c r="D18" i="1"/>
  <c r="D19" i="1"/>
  <c r="D20" i="1"/>
  <c r="D21" i="1"/>
  <c r="D8" i="1"/>
  <c r="K5" i="36" l="1"/>
  <c r="J31" i="36"/>
  <c r="L37" i="36"/>
  <c r="K40" i="36"/>
  <c r="I30" i="36"/>
  <c r="J27" i="36"/>
  <c r="C50" i="35"/>
  <c r="D20" i="8"/>
  <c r="D15" i="8" s="1"/>
  <c r="E20" i="8"/>
  <c r="E15" i="8" s="1"/>
  <c r="F20" i="8"/>
  <c r="F15" i="8" s="1"/>
  <c r="G20" i="8"/>
  <c r="G15" i="8" s="1"/>
  <c r="H20" i="8"/>
  <c r="H15" i="8" s="1"/>
  <c r="I20" i="8"/>
  <c r="I15" i="8" s="1"/>
  <c r="J20" i="8"/>
  <c r="J15" i="8" s="1"/>
  <c r="K20" i="8"/>
  <c r="K15" i="8" s="1"/>
  <c r="L20" i="8"/>
  <c r="L15" i="8" s="1"/>
  <c r="M20" i="8"/>
  <c r="M15" i="8" s="1"/>
  <c r="N20" i="8"/>
  <c r="N15" i="8" s="1"/>
  <c r="O20" i="8"/>
  <c r="P20" i="8"/>
  <c r="P15" i="8" s="1"/>
  <c r="Q20" i="8"/>
  <c r="Q15" i="8" s="1"/>
  <c r="R20" i="8"/>
  <c r="R15" i="8" s="1"/>
  <c r="S20" i="8"/>
  <c r="S15" i="8" s="1"/>
  <c r="T20" i="8"/>
  <c r="T15" i="8" s="1"/>
  <c r="U20" i="8"/>
  <c r="U15" i="8" s="1"/>
  <c r="V20" i="8"/>
  <c r="V15" i="8" s="1"/>
  <c r="W20" i="8"/>
  <c r="X20" i="8"/>
  <c r="X15" i="8" s="1"/>
  <c r="Y20" i="8"/>
  <c r="Y15" i="8" s="1"/>
  <c r="Z20" i="8"/>
  <c r="Z15" i="8" s="1"/>
  <c r="AA20" i="8"/>
  <c r="AA15" i="8" s="1"/>
  <c r="AB20" i="8"/>
  <c r="AB15" i="8" s="1"/>
  <c r="AC20" i="8"/>
  <c r="AC15" i="8" s="1"/>
  <c r="AD20" i="8"/>
  <c r="AD15" i="8" s="1"/>
  <c r="AE20" i="8"/>
  <c r="AE15" i="8" s="1"/>
  <c r="AF20" i="8"/>
  <c r="AF15" i="8" s="1"/>
  <c r="AG20" i="8"/>
  <c r="AG15" i="8" s="1"/>
  <c r="AH20" i="8"/>
  <c r="AH15" i="8" s="1"/>
  <c r="AI20" i="8"/>
  <c r="AI15" i="8" s="1"/>
  <c r="AJ20" i="8"/>
  <c r="AJ15" i="8" s="1"/>
  <c r="AK20" i="8"/>
  <c r="AK15" i="8" s="1"/>
  <c r="AL20" i="8"/>
  <c r="AL15" i="8" s="1"/>
  <c r="AM20" i="8"/>
  <c r="AM15" i="8" s="1"/>
  <c r="AN20" i="8"/>
  <c r="AN15" i="8" s="1"/>
  <c r="AO20" i="8"/>
  <c r="AO15" i="8" s="1"/>
  <c r="AP20" i="8"/>
  <c r="AP15" i="8" s="1"/>
  <c r="AQ20" i="8"/>
  <c r="AQ15" i="8" s="1"/>
  <c r="AR20" i="8"/>
  <c r="AR15" i="8" s="1"/>
  <c r="AS20" i="8"/>
  <c r="AS15" i="8" s="1"/>
  <c r="AT20" i="8"/>
  <c r="AT15" i="8" s="1"/>
  <c r="C20" i="8"/>
  <c r="A20" i="8"/>
  <c r="O15" i="8"/>
  <c r="W15" i="8"/>
  <c r="C15" i="8"/>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B62" i="10"/>
  <c r="C60" i="35" s="1"/>
  <c r="B61" i="10"/>
  <c r="M37" i="36" l="1"/>
  <c r="L40" i="36"/>
  <c r="J30" i="36"/>
  <c r="K27" i="36"/>
  <c r="K31" i="36"/>
  <c r="L5" i="36"/>
  <c r="B72" i="10"/>
  <c r="C10" i="35"/>
  <c r="EP18" i="5"/>
  <c r="EP26" i="5"/>
  <c r="EP34" i="5"/>
  <c r="EP42" i="5"/>
  <c r="EP50" i="5"/>
  <c r="EP58" i="5"/>
  <c r="EP66" i="5"/>
  <c r="EP74" i="5"/>
  <c r="EP82" i="5"/>
  <c r="EP90" i="5"/>
  <c r="EP98" i="5"/>
  <c r="EP106" i="5"/>
  <c r="EP114" i="5"/>
  <c r="EP122" i="5"/>
  <c r="EP130" i="5"/>
  <c r="EP138" i="5"/>
  <c r="EP11" i="5"/>
  <c r="EO9" i="5"/>
  <c r="EP9" i="5" s="1"/>
  <c r="EO10" i="5"/>
  <c r="EP10" i="5" s="1"/>
  <c r="EO11" i="5"/>
  <c r="EO12" i="5"/>
  <c r="EP12" i="5" s="1"/>
  <c r="EO13" i="5"/>
  <c r="EP13" i="5" s="1"/>
  <c r="EO14" i="5"/>
  <c r="EP14" i="5" s="1"/>
  <c r="EO15" i="5"/>
  <c r="EP15" i="5" s="1"/>
  <c r="EO16" i="5"/>
  <c r="EP16" i="5" s="1"/>
  <c r="EO17" i="5"/>
  <c r="EP17" i="5" s="1"/>
  <c r="EO18" i="5"/>
  <c r="EO19" i="5"/>
  <c r="EP19" i="5" s="1"/>
  <c r="EO20" i="5"/>
  <c r="EP20" i="5" s="1"/>
  <c r="EO21" i="5"/>
  <c r="EP21" i="5" s="1"/>
  <c r="EO22" i="5"/>
  <c r="EP22" i="5" s="1"/>
  <c r="EO23" i="5"/>
  <c r="EP23" i="5" s="1"/>
  <c r="EO24" i="5"/>
  <c r="EP24" i="5" s="1"/>
  <c r="EO25" i="5"/>
  <c r="EP25" i="5" s="1"/>
  <c r="EO26" i="5"/>
  <c r="EO27" i="5"/>
  <c r="EP27" i="5" s="1"/>
  <c r="EO28" i="5"/>
  <c r="EP28" i="5" s="1"/>
  <c r="EO29" i="5"/>
  <c r="EP29" i="5" s="1"/>
  <c r="EO30" i="5"/>
  <c r="EP30" i="5" s="1"/>
  <c r="EO31" i="5"/>
  <c r="EP31" i="5" s="1"/>
  <c r="EO32" i="5"/>
  <c r="EP32" i="5" s="1"/>
  <c r="EO33" i="5"/>
  <c r="EP33" i="5" s="1"/>
  <c r="EO34" i="5"/>
  <c r="EO35" i="5"/>
  <c r="EP35" i="5" s="1"/>
  <c r="EO36" i="5"/>
  <c r="EP36" i="5" s="1"/>
  <c r="EO37" i="5"/>
  <c r="EP37" i="5" s="1"/>
  <c r="EO38" i="5"/>
  <c r="EP38" i="5" s="1"/>
  <c r="EO39" i="5"/>
  <c r="EP39" i="5" s="1"/>
  <c r="EO40" i="5"/>
  <c r="EP40" i="5" s="1"/>
  <c r="EO41" i="5"/>
  <c r="EP41" i="5" s="1"/>
  <c r="EO42" i="5"/>
  <c r="EO43" i="5"/>
  <c r="EP43" i="5" s="1"/>
  <c r="EO44" i="5"/>
  <c r="EP44" i="5" s="1"/>
  <c r="EO45" i="5"/>
  <c r="EP45" i="5" s="1"/>
  <c r="EO46" i="5"/>
  <c r="EP46" i="5" s="1"/>
  <c r="EO47" i="5"/>
  <c r="EP47" i="5" s="1"/>
  <c r="EO48" i="5"/>
  <c r="EP48" i="5" s="1"/>
  <c r="EO49" i="5"/>
  <c r="EP49" i="5" s="1"/>
  <c r="EO50" i="5"/>
  <c r="EO51" i="5"/>
  <c r="EP51" i="5" s="1"/>
  <c r="EO52" i="5"/>
  <c r="EP52" i="5" s="1"/>
  <c r="EO53" i="5"/>
  <c r="EP53" i="5" s="1"/>
  <c r="EO54" i="5"/>
  <c r="EP54" i="5" s="1"/>
  <c r="EO55" i="5"/>
  <c r="EP55" i="5" s="1"/>
  <c r="EO56" i="5"/>
  <c r="EP56" i="5" s="1"/>
  <c r="EO57" i="5"/>
  <c r="EP57" i="5" s="1"/>
  <c r="EO58" i="5"/>
  <c r="EO59" i="5"/>
  <c r="EP59" i="5" s="1"/>
  <c r="EO60" i="5"/>
  <c r="EP60" i="5" s="1"/>
  <c r="EO61" i="5"/>
  <c r="EP61" i="5" s="1"/>
  <c r="EO62" i="5"/>
  <c r="EP62" i="5" s="1"/>
  <c r="EO63" i="5"/>
  <c r="EP63" i="5" s="1"/>
  <c r="EO64" i="5"/>
  <c r="EP64" i="5" s="1"/>
  <c r="EO65" i="5"/>
  <c r="EP65" i="5" s="1"/>
  <c r="EO66" i="5"/>
  <c r="EO67" i="5"/>
  <c r="EP67" i="5" s="1"/>
  <c r="EO68" i="5"/>
  <c r="EP68" i="5" s="1"/>
  <c r="EO69" i="5"/>
  <c r="EP69" i="5" s="1"/>
  <c r="EO70" i="5"/>
  <c r="EP70" i="5" s="1"/>
  <c r="EO71" i="5"/>
  <c r="EP71" i="5" s="1"/>
  <c r="EO72" i="5"/>
  <c r="EP72" i="5" s="1"/>
  <c r="EO73" i="5"/>
  <c r="EP73" i="5" s="1"/>
  <c r="EO74" i="5"/>
  <c r="EO75" i="5"/>
  <c r="EP75" i="5" s="1"/>
  <c r="EO76" i="5"/>
  <c r="EP76" i="5" s="1"/>
  <c r="EO77" i="5"/>
  <c r="EP77" i="5" s="1"/>
  <c r="EO78" i="5"/>
  <c r="EP78" i="5" s="1"/>
  <c r="EO79" i="5"/>
  <c r="EP79" i="5" s="1"/>
  <c r="EO80" i="5"/>
  <c r="EP80" i="5" s="1"/>
  <c r="EO81" i="5"/>
  <c r="EP81" i="5" s="1"/>
  <c r="EO82" i="5"/>
  <c r="EO83" i="5"/>
  <c r="EP83" i="5" s="1"/>
  <c r="EO84" i="5"/>
  <c r="EP84" i="5" s="1"/>
  <c r="EO85" i="5"/>
  <c r="EP85" i="5" s="1"/>
  <c r="EO86" i="5"/>
  <c r="EP86" i="5" s="1"/>
  <c r="EO87" i="5"/>
  <c r="EP87" i="5" s="1"/>
  <c r="EO88" i="5"/>
  <c r="EP88" i="5" s="1"/>
  <c r="EO89" i="5"/>
  <c r="EP89" i="5" s="1"/>
  <c r="EO90" i="5"/>
  <c r="EO91" i="5"/>
  <c r="EP91" i="5" s="1"/>
  <c r="EO92" i="5"/>
  <c r="EP92" i="5" s="1"/>
  <c r="EO93" i="5"/>
  <c r="EP93" i="5" s="1"/>
  <c r="EO94" i="5"/>
  <c r="EP94" i="5" s="1"/>
  <c r="EO95" i="5"/>
  <c r="EP95" i="5" s="1"/>
  <c r="EO96" i="5"/>
  <c r="EP96" i="5" s="1"/>
  <c r="EO97" i="5"/>
  <c r="EP97" i="5" s="1"/>
  <c r="EO98" i="5"/>
  <c r="EO99" i="5"/>
  <c r="EP99" i="5" s="1"/>
  <c r="EO100" i="5"/>
  <c r="EP100" i="5" s="1"/>
  <c r="EO101" i="5"/>
  <c r="EP101" i="5" s="1"/>
  <c r="EO102" i="5"/>
  <c r="EP102" i="5" s="1"/>
  <c r="EO103" i="5"/>
  <c r="EP103" i="5" s="1"/>
  <c r="EO104" i="5"/>
  <c r="EP104" i="5" s="1"/>
  <c r="EO105" i="5"/>
  <c r="EP105" i="5" s="1"/>
  <c r="EO106" i="5"/>
  <c r="EO107" i="5"/>
  <c r="EP107" i="5" s="1"/>
  <c r="EO108" i="5"/>
  <c r="EP108" i="5" s="1"/>
  <c r="EO109" i="5"/>
  <c r="EP109" i="5" s="1"/>
  <c r="EO110" i="5"/>
  <c r="EP110" i="5" s="1"/>
  <c r="EO111" i="5"/>
  <c r="EP111" i="5" s="1"/>
  <c r="EO112" i="5"/>
  <c r="EP112" i="5" s="1"/>
  <c r="EO113" i="5"/>
  <c r="EP113" i="5" s="1"/>
  <c r="EO114" i="5"/>
  <c r="EO115" i="5"/>
  <c r="EP115" i="5" s="1"/>
  <c r="EO116" i="5"/>
  <c r="EP116" i="5" s="1"/>
  <c r="EO117" i="5"/>
  <c r="EP117" i="5" s="1"/>
  <c r="EO118" i="5"/>
  <c r="EP118" i="5" s="1"/>
  <c r="EO119" i="5"/>
  <c r="EP119" i="5" s="1"/>
  <c r="EO120" i="5"/>
  <c r="EP120" i="5" s="1"/>
  <c r="EO121" i="5"/>
  <c r="EP121" i="5" s="1"/>
  <c r="EO122" i="5"/>
  <c r="EO123" i="5"/>
  <c r="EP123" i="5" s="1"/>
  <c r="EO124" i="5"/>
  <c r="EP124" i="5" s="1"/>
  <c r="EO125" i="5"/>
  <c r="EP125" i="5" s="1"/>
  <c r="EO126" i="5"/>
  <c r="EP126" i="5" s="1"/>
  <c r="EO127" i="5"/>
  <c r="EP127" i="5" s="1"/>
  <c r="EO128" i="5"/>
  <c r="EP128" i="5" s="1"/>
  <c r="EO129" i="5"/>
  <c r="EP129" i="5" s="1"/>
  <c r="EO130" i="5"/>
  <c r="EO131" i="5"/>
  <c r="EP131" i="5" s="1"/>
  <c r="EO132" i="5"/>
  <c r="EP132" i="5" s="1"/>
  <c r="EO133" i="5"/>
  <c r="EP133" i="5" s="1"/>
  <c r="EO134" i="5"/>
  <c r="EP134" i="5" s="1"/>
  <c r="EO135" i="5"/>
  <c r="EP135" i="5" s="1"/>
  <c r="EO136" i="5"/>
  <c r="EP136" i="5" s="1"/>
  <c r="EO137" i="5"/>
  <c r="EP137" i="5" s="1"/>
  <c r="EO138" i="5"/>
  <c r="EO139" i="5"/>
  <c r="EP139" i="5" s="1"/>
  <c r="EO140" i="5"/>
  <c r="EP140" i="5" s="1"/>
  <c r="EO141" i="5"/>
  <c r="EP141" i="5" s="1"/>
  <c r="EO142" i="5"/>
  <c r="EP142" i="5" s="1"/>
  <c r="EO8" i="5"/>
  <c r="EP8" i="5" s="1"/>
  <c r="CF141" i="5"/>
  <c r="CG141" i="5"/>
  <c r="CH141" i="5"/>
  <c r="CF142" i="5"/>
  <c r="CG142" i="5"/>
  <c r="CH142" i="5"/>
  <c r="L31" i="36" l="1"/>
  <c r="M5" i="36"/>
  <c r="L27" i="36"/>
  <c r="K30" i="36"/>
  <c r="N37" i="36"/>
  <c r="M40" i="36"/>
  <c r="EP7" i="5"/>
  <c r="C38" i="35" s="1"/>
  <c r="EO7" i="5"/>
  <c r="C36" i="35" s="1"/>
  <c r="C52" i="35"/>
  <c r="C56" i="35"/>
  <c r="C65" i="35"/>
  <c r="L30" i="36" l="1"/>
  <c r="M27" i="36"/>
  <c r="M31" i="36"/>
  <c r="N40" i="36"/>
  <c r="O37" i="36"/>
  <c r="N5" i="36"/>
  <c r="D9" i="7"/>
  <c r="D10" i="7"/>
  <c r="D11" i="7"/>
  <c r="D12" i="7"/>
  <c r="D13" i="7"/>
  <c r="D14" i="7"/>
  <c r="D15" i="7"/>
  <c r="D16" i="7"/>
  <c r="D17"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W21" i="5" s="1"/>
  <c r="U21" i="5"/>
  <c r="V21" i="5"/>
  <c r="Y21" i="5"/>
  <c r="T22" i="5"/>
  <c r="U22" i="5"/>
  <c r="V22" i="5"/>
  <c r="Y22" i="5"/>
  <c r="T23" i="5"/>
  <c r="W23" i="5" s="1"/>
  <c r="X23" i="5" s="1"/>
  <c r="U23" i="5"/>
  <c r="V23" i="5"/>
  <c r="Y23" i="5"/>
  <c r="T24" i="5"/>
  <c r="U24" i="5"/>
  <c r="V24" i="5"/>
  <c r="Y24" i="5"/>
  <c r="T25" i="5"/>
  <c r="W25" i="5" s="1"/>
  <c r="U25" i="5"/>
  <c r="V25" i="5"/>
  <c r="Y25" i="5"/>
  <c r="T26" i="5"/>
  <c r="U26" i="5"/>
  <c r="V26" i="5"/>
  <c r="Y26" i="5"/>
  <c r="T27" i="5"/>
  <c r="W27" i="5" s="1"/>
  <c r="X27" i="5" s="1"/>
  <c r="U27" i="5"/>
  <c r="V27" i="5"/>
  <c r="Y27" i="5"/>
  <c r="T28" i="5"/>
  <c r="U28" i="5"/>
  <c r="V28" i="5"/>
  <c r="Y28" i="5"/>
  <c r="T29" i="5"/>
  <c r="W29" i="5" s="1"/>
  <c r="U29" i="5"/>
  <c r="V29" i="5"/>
  <c r="Y29" i="5"/>
  <c r="T30" i="5"/>
  <c r="U30" i="5"/>
  <c r="V30" i="5"/>
  <c r="Y30" i="5"/>
  <c r="T31" i="5"/>
  <c r="W31" i="5" s="1"/>
  <c r="X31" i="5" s="1"/>
  <c r="U31" i="5"/>
  <c r="V31" i="5"/>
  <c r="Y31" i="5"/>
  <c r="T32" i="5"/>
  <c r="U32" i="5"/>
  <c r="V32" i="5"/>
  <c r="Y32" i="5"/>
  <c r="T33" i="5"/>
  <c r="W33" i="5" s="1"/>
  <c r="U33" i="5"/>
  <c r="V33" i="5"/>
  <c r="Y33" i="5"/>
  <c r="T34" i="5"/>
  <c r="U34" i="5"/>
  <c r="V34" i="5"/>
  <c r="Y34" i="5"/>
  <c r="T35" i="5"/>
  <c r="W35" i="5" s="1"/>
  <c r="X35" i="5" s="1"/>
  <c r="U35" i="5"/>
  <c r="V35" i="5"/>
  <c r="Y35" i="5"/>
  <c r="T36" i="5"/>
  <c r="U36" i="5"/>
  <c r="V36" i="5"/>
  <c r="Y36" i="5"/>
  <c r="T37" i="5"/>
  <c r="W37" i="5" s="1"/>
  <c r="U37" i="5"/>
  <c r="V37" i="5"/>
  <c r="Y37" i="5"/>
  <c r="T38" i="5"/>
  <c r="U38" i="5"/>
  <c r="V38" i="5"/>
  <c r="Y38" i="5"/>
  <c r="T39" i="5"/>
  <c r="W39" i="5" s="1"/>
  <c r="X39" i="5" s="1"/>
  <c r="U39" i="5"/>
  <c r="V39" i="5"/>
  <c r="Y39" i="5"/>
  <c r="T40" i="5"/>
  <c r="U40" i="5"/>
  <c r="V40" i="5"/>
  <c r="Y40" i="5"/>
  <c r="T41" i="5"/>
  <c r="W41" i="5" s="1"/>
  <c r="U41" i="5"/>
  <c r="V41" i="5"/>
  <c r="Y41" i="5"/>
  <c r="T42" i="5"/>
  <c r="U42" i="5"/>
  <c r="V42" i="5"/>
  <c r="Y42" i="5"/>
  <c r="T43" i="5"/>
  <c r="W43" i="5" s="1"/>
  <c r="X43" i="5" s="1"/>
  <c r="U43" i="5"/>
  <c r="V43" i="5"/>
  <c r="Y43" i="5"/>
  <c r="T44" i="5"/>
  <c r="U44" i="5"/>
  <c r="V44" i="5"/>
  <c r="Y44" i="5"/>
  <c r="T45" i="5"/>
  <c r="W45" i="5" s="1"/>
  <c r="U45" i="5"/>
  <c r="V45" i="5"/>
  <c r="Y45" i="5"/>
  <c r="T46" i="5"/>
  <c r="U46" i="5"/>
  <c r="V46" i="5"/>
  <c r="Y46" i="5"/>
  <c r="T47" i="5"/>
  <c r="W47" i="5" s="1"/>
  <c r="X47" i="5" s="1"/>
  <c r="U47" i="5"/>
  <c r="V47" i="5"/>
  <c r="Y47" i="5"/>
  <c r="T48" i="5"/>
  <c r="U48" i="5"/>
  <c r="V48" i="5"/>
  <c r="Y48" i="5"/>
  <c r="T49" i="5"/>
  <c r="W49" i="5" s="1"/>
  <c r="U49" i="5"/>
  <c r="V49" i="5"/>
  <c r="Y49" i="5"/>
  <c r="T50" i="5"/>
  <c r="U50" i="5"/>
  <c r="V50" i="5"/>
  <c r="Y50" i="5"/>
  <c r="T51" i="5"/>
  <c r="W51" i="5" s="1"/>
  <c r="X51" i="5" s="1"/>
  <c r="U51" i="5"/>
  <c r="V51" i="5"/>
  <c r="Y51" i="5"/>
  <c r="T52" i="5"/>
  <c r="U52" i="5"/>
  <c r="V52" i="5"/>
  <c r="Y52" i="5"/>
  <c r="T53" i="5"/>
  <c r="W53" i="5" s="1"/>
  <c r="U53" i="5"/>
  <c r="V53" i="5"/>
  <c r="Y53" i="5"/>
  <c r="T54" i="5"/>
  <c r="U54" i="5"/>
  <c r="V54" i="5"/>
  <c r="Y54" i="5"/>
  <c r="T55" i="5"/>
  <c r="W55" i="5" s="1"/>
  <c r="X55" i="5" s="1"/>
  <c r="U55" i="5"/>
  <c r="V55" i="5"/>
  <c r="Y55" i="5"/>
  <c r="T56" i="5"/>
  <c r="U56" i="5"/>
  <c r="V56" i="5"/>
  <c r="Y56" i="5"/>
  <c r="T57" i="5"/>
  <c r="W57" i="5" s="1"/>
  <c r="U57" i="5"/>
  <c r="V57" i="5"/>
  <c r="Y57" i="5"/>
  <c r="T58" i="5"/>
  <c r="U58" i="5"/>
  <c r="V58" i="5"/>
  <c r="Y58" i="5"/>
  <c r="T59" i="5"/>
  <c r="W59" i="5" s="1"/>
  <c r="X59" i="5" s="1"/>
  <c r="U59" i="5"/>
  <c r="V59" i="5"/>
  <c r="Y59" i="5"/>
  <c r="T60" i="5"/>
  <c r="U60" i="5"/>
  <c r="V60" i="5"/>
  <c r="Y60" i="5"/>
  <c r="T61" i="5"/>
  <c r="W61" i="5" s="1"/>
  <c r="U61" i="5"/>
  <c r="V61" i="5"/>
  <c r="Y61" i="5"/>
  <c r="T62" i="5"/>
  <c r="U62" i="5"/>
  <c r="V62" i="5"/>
  <c r="Y62" i="5"/>
  <c r="T63" i="5"/>
  <c r="W63" i="5" s="1"/>
  <c r="X63" i="5" s="1"/>
  <c r="U63" i="5"/>
  <c r="V63" i="5"/>
  <c r="Y63" i="5"/>
  <c r="T64" i="5"/>
  <c r="U64" i="5"/>
  <c r="V64" i="5"/>
  <c r="Y64" i="5"/>
  <c r="T65" i="5"/>
  <c r="W65" i="5" s="1"/>
  <c r="U65" i="5"/>
  <c r="V65" i="5"/>
  <c r="Y65" i="5"/>
  <c r="T66" i="5"/>
  <c r="U66" i="5"/>
  <c r="V66" i="5"/>
  <c r="Y66" i="5"/>
  <c r="T67" i="5"/>
  <c r="W67" i="5" s="1"/>
  <c r="X67" i="5" s="1"/>
  <c r="U67" i="5"/>
  <c r="V67" i="5"/>
  <c r="Y67" i="5"/>
  <c r="T68" i="5"/>
  <c r="U68" i="5"/>
  <c r="V68" i="5"/>
  <c r="Y68" i="5"/>
  <c r="T69" i="5"/>
  <c r="W69" i="5" s="1"/>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W75" i="5" s="1"/>
  <c r="X75" i="5" s="1"/>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W81" i="5" s="1"/>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W87" i="5" s="1"/>
  <c r="X87" i="5" s="1"/>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W93" i="5" s="1"/>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W99" i="5" s="1"/>
  <c r="X99" i="5" s="1"/>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W105" i="5" s="1"/>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W111" i="5" s="1"/>
  <c r="X111" i="5" s="1"/>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W117" i="5" s="1"/>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W123" i="5" s="1"/>
  <c r="X123" i="5" s="1"/>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W129" i="5" s="1"/>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W135" i="5" s="1"/>
  <c r="X135" i="5" s="1"/>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O5" i="36" l="1"/>
  <c r="O40" i="36"/>
  <c r="P37" i="36"/>
  <c r="N31" i="36"/>
  <c r="N27" i="36"/>
  <c r="M30" i="36"/>
  <c r="W143" i="5"/>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57" i="5"/>
  <c r="X41" i="5"/>
  <c r="X129" i="5"/>
  <c r="X97" i="5"/>
  <c r="X101" i="5"/>
  <c r="X73" i="5"/>
  <c r="X133" i="5"/>
  <c r="W22" i="5"/>
  <c r="X22" i="5" s="1"/>
  <c r="W14" i="5"/>
  <c r="X14" i="5" s="1"/>
  <c r="X125" i="5"/>
  <c r="X93" i="5"/>
  <c r="X69" i="5"/>
  <c r="X53" i="5"/>
  <c r="X37" i="5"/>
  <c r="X137" i="5"/>
  <c r="X105" i="5"/>
  <c r="X117" i="5"/>
  <c r="X85" i="5"/>
  <c r="X25" i="5"/>
  <c r="X77" i="5"/>
  <c r="X61" i="5"/>
  <c r="X45" i="5"/>
  <c r="X29" i="5"/>
  <c r="X109" i="5"/>
  <c r="X121" i="5"/>
  <c r="X89" i="5"/>
  <c r="X113" i="5"/>
  <c r="X81" i="5"/>
  <c r="X65" i="5"/>
  <c r="X49" i="5"/>
  <c r="X33" i="5"/>
  <c r="X21" i="5"/>
  <c r="H45" i="1"/>
  <c r="I45" i="1"/>
  <c r="D10" i="12"/>
  <c r="K400" i="34"/>
  <c r="K400" i="33"/>
  <c r="K400" i="32"/>
  <c r="K400" i="31"/>
  <c r="K400" i="30"/>
  <c r="K400" i="16"/>
  <c r="K400" i="15"/>
  <c r="K400" i="14"/>
  <c r="K400" i="13"/>
  <c r="N30" i="36" l="1"/>
  <c r="O27" i="36"/>
  <c r="O31" i="36"/>
  <c r="P40" i="36"/>
  <c r="Q37" i="36"/>
  <c r="P5" i="36"/>
  <c r="K400" i="12"/>
  <c r="B17" i="12"/>
  <c r="P31" i="36" l="1"/>
  <c r="Q5" i="36"/>
  <c r="Q40" i="36"/>
  <c r="R37" i="36"/>
  <c r="P27" i="36"/>
  <c r="O30" i="36"/>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P30" i="36" l="1"/>
  <c r="Q27" i="36"/>
  <c r="R5" i="36"/>
  <c r="R40" i="36"/>
  <c r="S37" i="36"/>
  <c r="Q31" i="36"/>
  <c r="CM6" i="5"/>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R31" i="36" l="1"/>
  <c r="T37" i="36"/>
  <c r="S40" i="36"/>
  <c r="S5" i="36"/>
  <c r="Q30" i="36"/>
  <c r="R27" i="36"/>
  <c r="CN6" i="5"/>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R30" i="36" l="1"/>
  <c r="S27" i="36"/>
  <c r="T5" i="36"/>
  <c r="U37" i="36"/>
  <c r="T40" i="36"/>
  <c r="S31" i="36"/>
  <c r="CO6" i="5"/>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T31" i="36" l="1"/>
  <c r="V37" i="36"/>
  <c r="U40" i="36"/>
  <c r="U5" i="36"/>
  <c r="T27" i="36"/>
  <c r="S30" i="36"/>
  <c r="CP6" i="5"/>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38" i="8"/>
  <c r="C39" i="8"/>
  <c r="C32" i="8"/>
  <c r="C28" i="8"/>
  <c r="C29"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C21" i="8"/>
  <c r="D31" i="8"/>
  <c r="D37" i="8"/>
  <c r="D27" i="8"/>
  <c r="E27" i="8" s="1"/>
  <c r="V5" i="36" l="1"/>
  <c r="V40" i="36"/>
  <c r="W37" i="36"/>
  <c r="T30" i="36"/>
  <c r="U27" i="36"/>
  <c r="U31" i="36"/>
  <c r="CQ6" i="5"/>
  <c r="CP142" i="5"/>
  <c r="CP141" i="5"/>
  <c r="C30" i="8"/>
  <c r="A71" i="31"/>
  <c r="B70" i="31"/>
  <c r="L70" i="31" s="1"/>
  <c r="A36" i="32"/>
  <c r="B35" i="32"/>
  <c r="L35" i="32" s="1"/>
  <c r="A31" i="33"/>
  <c r="B30" i="33"/>
  <c r="L30" i="33" s="1"/>
  <c r="F18" i="33"/>
  <c r="A23" i="34"/>
  <c r="B22" i="34"/>
  <c r="L22" i="34" s="1"/>
  <c r="A45" i="30"/>
  <c r="B44" i="30"/>
  <c r="L44" i="30" s="1"/>
  <c r="E18" i="34"/>
  <c r="I18" i="33"/>
  <c r="E18" i="32"/>
  <c r="E18" i="31"/>
  <c r="E18" i="30"/>
  <c r="C40" i="8"/>
  <c r="E31" i="8"/>
  <c r="F27" i="8"/>
  <c r="E30" i="8"/>
  <c r="D30" i="8"/>
  <c r="D40" i="8"/>
  <c r="E37" i="8"/>
  <c r="F37" i="8" s="1"/>
  <c r="E40" i="8"/>
  <c r="V31" i="36" l="1"/>
  <c r="V27" i="36"/>
  <c r="U30" i="36"/>
  <c r="W40" i="36"/>
  <c r="X37" i="36"/>
  <c r="W5" i="36"/>
  <c r="CR6" i="5"/>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1" i="8"/>
  <c r="F30" i="8"/>
  <c r="G27" i="8"/>
  <c r="F40" i="8"/>
  <c r="G37" i="8"/>
  <c r="X40" i="36" l="1"/>
  <c r="Y37" i="36"/>
  <c r="X5" i="36"/>
  <c r="V30" i="36"/>
  <c r="W27" i="36"/>
  <c r="W31" i="36"/>
  <c r="CS6" i="5"/>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1" i="8"/>
  <c r="H27" i="8"/>
  <c r="G30" i="8"/>
  <c r="H37" i="8"/>
  <c r="G40" i="8"/>
  <c r="X31" i="36" l="1"/>
  <c r="X27" i="36"/>
  <c r="W30" i="36"/>
  <c r="Y5" i="36"/>
  <c r="Y40" i="36"/>
  <c r="Z37" i="36"/>
  <c r="CT6" i="5"/>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1" i="8"/>
  <c r="I27" i="8"/>
  <c r="H30" i="8"/>
  <c r="H40" i="8"/>
  <c r="I37" i="8"/>
  <c r="Z40" i="36" l="1"/>
  <c r="AA37" i="36"/>
  <c r="Z5" i="36"/>
  <c r="X30" i="36"/>
  <c r="Y27" i="36"/>
  <c r="Y31" i="36"/>
  <c r="CU6" i="5"/>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1" i="8"/>
  <c r="I30" i="8"/>
  <c r="J27" i="8"/>
  <c r="J37" i="8"/>
  <c r="I40" i="8"/>
  <c r="Z31" i="36" l="1"/>
  <c r="Y30" i="36"/>
  <c r="Z27" i="36"/>
  <c r="AA5" i="36"/>
  <c r="AB37" i="36"/>
  <c r="AA40" i="36"/>
  <c r="CV6" i="5"/>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1" i="8"/>
  <c r="J30" i="8"/>
  <c r="K27" i="8"/>
  <c r="K37" i="8"/>
  <c r="J40" i="8"/>
  <c r="AC37" i="36" l="1"/>
  <c r="AB40" i="36"/>
  <c r="AB5" i="36"/>
  <c r="Z30" i="36"/>
  <c r="AA27" i="36"/>
  <c r="AA31" i="36"/>
  <c r="CW6" i="5"/>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1" i="8"/>
  <c r="L27" i="8"/>
  <c r="K30" i="8"/>
  <c r="L37" i="8"/>
  <c r="K40" i="8"/>
  <c r="AB31" i="36" l="1"/>
  <c r="AB27" i="36"/>
  <c r="AA30" i="36"/>
  <c r="AC5" i="36"/>
  <c r="AD37" i="36"/>
  <c r="AC40" i="36"/>
  <c r="CX6" i="5"/>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1" i="8"/>
  <c r="M27" i="8"/>
  <c r="L30" i="8"/>
  <c r="L40" i="8"/>
  <c r="M37" i="8"/>
  <c r="AD40" i="36" l="1"/>
  <c r="AE37" i="36"/>
  <c r="AD5" i="36"/>
  <c r="AB30" i="36"/>
  <c r="AC27" i="36"/>
  <c r="AC31" i="36"/>
  <c r="CY6" i="5"/>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1" i="8"/>
  <c r="N27" i="8"/>
  <c r="M30" i="8"/>
  <c r="M40" i="8"/>
  <c r="N37" i="8"/>
  <c r="AD27" i="36" l="1"/>
  <c r="AC30" i="36"/>
  <c r="AE5" i="36"/>
  <c r="AE40" i="36"/>
  <c r="AF37" i="36"/>
  <c r="AD31" i="36"/>
  <c r="CZ6" i="5"/>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1" i="8"/>
  <c r="N30" i="8"/>
  <c r="O27" i="8"/>
  <c r="O37" i="8"/>
  <c r="N40" i="8"/>
  <c r="AF40" i="36" l="1"/>
  <c r="AG37" i="36"/>
  <c r="AE31" i="36"/>
  <c r="AF5" i="36"/>
  <c r="AD30" i="36"/>
  <c r="AE27" i="36"/>
  <c r="DA6" i="5"/>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1" i="8"/>
  <c r="P27" i="8"/>
  <c r="O30" i="8"/>
  <c r="P37" i="8"/>
  <c r="O40" i="8"/>
  <c r="AF27" i="36" l="1"/>
  <c r="AE30" i="36"/>
  <c r="AG5" i="36"/>
  <c r="AF31" i="36"/>
  <c r="AG40" i="36"/>
  <c r="AH37" i="36"/>
  <c r="DB6" i="5"/>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1" i="8"/>
  <c r="Q27" i="8"/>
  <c r="P30" i="8"/>
  <c r="P40" i="8"/>
  <c r="Q37" i="8"/>
  <c r="AH40" i="36" l="1"/>
  <c r="AI37" i="36"/>
  <c r="AG31" i="36"/>
  <c r="AH5" i="36"/>
  <c r="AF30" i="36"/>
  <c r="AG27" i="36"/>
  <c r="DC6" i="5"/>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1" i="8"/>
  <c r="R27" i="8"/>
  <c r="Q30" i="8"/>
  <c r="R37" i="8"/>
  <c r="Q40" i="8"/>
  <c r="AI5" i="36" l="1"/>
  <c r="AG30" i="36"/>
  <c r="AH27" i="36"/>
  <c r="AH31" i="36"/>
  <c r="AJ37" i="36"/>
  <c r="AI40" i="36"/>
  <c r="DD6" i="5"/>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1" i="8"/>
  <c r="R30" i="8"/>
  <c r="S27" i="8"/>
  <c r="S37" i="8"/>
  <c r="R40" i="8"/>
  <c r="AK37" i="36" l="1"/>
  <c r="AJ40" i="36"/>
  <c r="AI31" i="36"/>
  <c r="AH30" i="36"/>
  <c r="AI27" i="36"/>
  <c r="M22" i="32"/>
  <c r="AJ5" i="36"/>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1" i="8"/>
  <c r="T27" i="8"/>
  <c r="S30" i="8"/>
  <c r="T37" i="8"/>
  <c r="S40" i="8"/>
  <c r="AJ27" i="36" l="1"/>
  <c r="AI30" i="36"/>
  <c r="AJ31" i="36"/>
  <c r="AK5" i="36"/>
  <c r="AL37" i="36"/>
  <c r="AK40" i="36"/>
  <c r="DF6" i="5"/>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1" i="8"/>
  <c r="U27" i="8"/>
  <c r="T30" i="8"/>
  <c r="T40" i="8"/>
  <c r="U37" i="8"/>
  <c r="AL40" i="36" l="1"/>
  <c r="AM37" i="36"/>
  <c r="AL5" i="36"/>
  <c r="AK31" i="36"/>
  <c r="AJ30" i="36"/>
  <c r="AK27" i="36"/>
  <c r="DG6" i="5"/>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1" i="8"/>
  <c r="V27" i="8"/>
  <c r="U30" i="8"/>
  <c r="U40" i="8"/>
  <c r="V37" i="8"/>
  <c r="AL27" i="36" l="1"/>
  <c r="AK30" i="36"/>
  <c r="AL31" i="36"/>
  <c r="AM5" i="36"/>
  <c r="AM40" i="36"/>
  <c r="AN37" i="36"/>
  <c r="DH6" i="5"/>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1" i="8"/>
  <c r="V30" i="8"/>
  <c r="W27" i="8"/>
  <c r="W37" i="8"/>
  <c r="V40" i="8"/>
  <c r="AN40" i="36" l="1"/>
  <c r="AO37" i="36"/>
  <c r="AN5" i="36"/>
  <c r="AM31" i="36"/>
  <c r="AL30" i="36"/>
  <c r="AM27" i="36"/>
  <c r="DI6" i="5"/>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1" i="8"/>
  <c r="X27" i="8"/>
  <c r="W30" i="8"/>
  <c r="X37" i="8"/>
  <c r="W40" i="8"/>
  <c r="AN27" i="36" l="1"/>
  <c r="AM30" i="36"/>
  <c r="AN31" i="36"/>
  <c r="AO5" i="36"/>
  <c r="AO40" i="36"/>
  <c r="AP37" i="36"/>
  <c r="DJ6" i="5"/>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1" i="8"/>
  <c r="Y27" i="8"/>
  <c r="X30" i="8"/>
  <c r="X40" i="8"/>
  <c r="Y37" i="8"/>
  <c r="AP40" i="36" l="1"/>
  <c r="AQ37" i="36"/>
  <c r="AP5" i="36"/>
  <c r="AO31" i="36"/>
  <c r="AN30" i="36"/>
  <c r="AO27" i="36"/>
  <c r="DK6" i="5"/>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1" i="8"/>
  <c r="Z27" i="8"/>
  <c r="Y30" i="8"/>
  <c r="Z37" i="8"/>
  <c r="Y40" i="8"/>
  <c r="AO30" i="36" l="1"/>
  <c r="AP27" i="36"/>
  <c r="AP31" i="36"/>
  <c r="AQ5" i="36"/>
  <c r="AR37" i="36"/>
  <c r="AQ40" i="36"/>
  <c r="DL6" i="5"/>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1" i="8"/>
  <c r="Z30" i="8"/>
  <c r="AA27" i="8"/>
  <c r="AA37" i="8"/>
  <c r="Z40" i="8"/>
  <c r="AS37" i="36" l="1"/>
  <c r="AR40" i="36"/>
  <c r="AR5" i="36"/>
  <c r="AQ31" i="36"/>
  <c r="AP30" i="36"/>
  <c r="AQ27" i="36"/>
  <c r="DM6" i="5"/>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1" i="8"/>
  <c r="AB27" i="8"/>
  <c r="AA30" i="8"/>
  <c r="AB37" i="8"/>
  <c r="AA40" i="8"/>
  <c r="AR27" i="36" l="1"/>
  <c r="AQ30" i="36"/>
  <c r="AR31" i="36"/>
  <c r="AS5" i="36"/>
  <c r="AT37" i="36"/>
  <c r="AT40" i="36" s="1"/>
  <c r="AS40" i="36"/>
  <c r="DN6" i="5"/>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1" i="8"/>
  <c r="AC27" i="8"/>
  <c r="AB30" i="8"/>
  <c r="AB40" i="8"/>
  <c r="AC37" i="8"/>
  <c r="AT5" i="36" l="1"/>
  <c r="AS31" i="36"/>
  <c r="AR30" i="36"/>
  <c r="AS27" i="36"/>
  <c r="DO6" i="5"/>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1" i="8"/>
  <c r="AD27" i="8"/>
  <c r="AC30" i="8"/>
  <c r="AC40" i="8"/>
  <c r="AD37" i="8"/>
  <c r="AT27" i="36" l="1"/>
  <c r="AT30" i="36" s="1"/>
  <c r="AS30" i="36"/>
  <c r="AT31" i="36"/>
  <c r="DP6" i="5"/>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1" i="8"/>
  <c r="AD30" i="8"/>
  <c r="AE27" i="8"/>
  <c r="AE37" i="8"/>
  <c r="AD40" i="8"/>
  <c r="DQ6" i="5" l="1"/>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1" i="8"/>
  <c r="AF27" i="8"/>
  <c r="AE30" i="8"/>
  <c r="AF37" i="8"/>
  <c r="AE40" i="8"/>
  <c r="DR6" i="5" l="1"/>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1" i="8"/>
  <c r="AG27" i="8"/>
  <c r="AF30" i="8"/>
  <c r="AF40" i="8"/>
  <c r="AG37" i="8"/>
  <c r="DS6" i="5" l="1"/>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1" i="8"/>
  <c r="AG30" i="8"/>
  <c r="AH27" i="8"/>
  <c r="AH37" i="8"/>
  <c r="AG40" i="8"/>
  <c r="DT6" i="5" l="1"/>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1" i="8"/>
  <c r="AH30" i="8"/>
  <c r="AI27" i="8"/>
  <c r="AI37" i="8"/>
  <c r="AH40" i="8"/>
  <c r="DU6" i="5" l="1"/>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1" i="8"/>
  <c r="AJ27" i="8"/>
  <c r="AI30" i="8"/>
  <c r="AJ37" i="8"/>
  <c r="AI40" i="8"/>
  <c r="DV6" i="5" l="1"/>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1" i="8"/>
  <c r="AK27" i="8"/>
  <c r="AJ30" i="8"/>
  <c r="AJ40" i="8"/>
  <c r="AK37"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1" i="8"/>
  <c r="AL27" i="8"/>
  <c r="AK30" i="8"/>
  <c r="AK40" i="8"/>
  <c r="AL37"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1" i="8"/>
  <c r="AL30" i="8"/>
  <c r="AM27" i="8"/>
  <c r="AM37" i="8"/>
  <c r="AL40"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1" i="8"/>
  <c r="AN27" i="8"/>
  <c r="AM30" i="8"/>
  <c r="AN37" i="8"/>
  <c r="AM40"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1" i="8"/>
  <c r="AO27" i="8"/>
  <c r="AN30" i="8"/>
  <c r="AN40" i="8"/>
  <c r="AO37"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1" i="8"/>
  <c r="AP27" i="8"/>
  <c r="AO30" i="8"/>
  <c r="AP37" i="8"/>
  <c r="AO40"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1" i="8"/>
  <c r="AP30" i="8"/>
  <c r="AQ27" i="8"/>
  <c r="AQ37" i="8"/>
  <c r="AP40"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1" i="8"/>
  <c r="AQ30" i="8"/>
  <c r="AR27" i="8"/>
  <c r="AR37" i="8"/>
  <c r="AQ40"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1" i="8"/>
  <c r="AS27" i="8"/>
  <c r="AR30" i="8"/>
  <c r="AR40" i="8"/>
  <c r="AS37"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1" i="8"/>
  <c r="AT27" i="8"/>
  <c r="AT30" i="8" s="1"/>
  <c r="AS30" i="8"/>
  <c r="AS40" i="8"/>
  <c r="AT37" i="8"/>
  <c r="AT40" i="8" s="1"/>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1"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H6" i="26" s="1"/>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L104" i="11" s="1"/>
  <c r="M104" i="11" s="1"/>
  <c r="J104" i="11"/>
  <c r="K104" i="11"/>
  <c r="N104" i="11"/>
  <c r="I105" i="11"/>
  <c r="J105" i="11"/>
  <c r="K105" i="11"/>
  <c r="N105" i="11"/>
  <c r="A1" i="8"/>
  <c r="C3" i="8"/>
  <c r="A47" i="8" s="1"/>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1" i="10"/>
  <c r="B3" i="10"/>
  <c r="B15" i="10" s="1"/>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C73" i="10"/>
  <c r="B87" i="10"/>
  <c r="C87" i="10"/>
  <c r="D87" i="10"/>
  <c r="E87" i="10"/>
  <c r="F87" i="10"/>
  <c r="G87" i="10"/>
  <c r="H87" i="10"/>
  <c r="I87" i="10"/>
  <c r="J87" i="10"/>
  <c r="K87" i="10"/>
  <c r="L87" i="10"/>
  <c r="M87" i="10"/>
  <c r="N87" i="10"/>
  <c r="O87" i="10"/>
  <c r="P87" i="10"/>
  <c r="Q87" i="10"/>
  <c r="R87" i="10"/>
  <c r="S87" i="10"/>
  <c r="T87" i="10"/>
  <c r="U87" i="10"/>
  <c r="V87" i="10"/>
  <c r="W87" i="10"/>
  <c r="X87" i="10"/>
  <c r="Y87" i="10"/>
  <c r="Y96" i="10" s="1"/>
  <c r="Z87" i="10"/>
  <c r="AA87" i="10"/>
  <c r="AB87" i="10"/>
  <c r="AC87" i="10"/>
  <c r="AD87" i="10"/>
  <c r="AE87" i="10"/>
  <c r="AF87" i="10"/>
  <c r="AG87" i="10"/>
  <c r="AH87" i="10"/>
  <c r="AI87" i="10"/>
  <c r="AJ87" i="10"/>
  <c r="AK87" i="10"/>
  <c r="AL87" i="10"/>
  <c r="AM87" i="10"/>
  <c r="AN87" i="10"/>
  <c r="AO87" i="10"/>
  <c r="AP87" i="10"/>
  <c r="AQ87" i="10"/>
  <c r="AR87" i="10"/>
  <c r="AS87" i="10"/>
  <c r="B95" i="10"/>
  <c r="C95" i="10"/>
  <c r="C96" i="10" s="1"/>
  <c r="D95" i="10"/>
  <c r="E95" i="10"/>
  <c r="F95" i="10"/>
  <c r="G95" i="10"/>
  <c r="H95" i="10"/>
  <c r="I95" i="10"/>
  <c r="J95" i="10"/>
  <c r="K95" i="10"/>
  <c r="K96" i="10" s="1"/>
  <c r="L95" i="10"/>
  <c r="M95" i="10"/>
  <c r="N95" i="10"/>
  <c r="O95" i="10"/>
  <c r="P95" i="10"/>
  <c r="Q95" i="10"/>
  <c r="R95" i="10"/>
  <c r="S95" i="10"/>
  <c r="S96" i="10" s="1"/>
  <c r="T95" i="10"/>
  <c r="U95" i="10"/>
  <c r="V95" i="10"/>
  <c r="W95" i="10"/>
  <c r="X95" i="10"/>
  <c r="Y95" i="10"/>
  <c r="Z95" i="10"/>
  <c r="AA95" i="10"/>
  <c r="AA96" i="10" s="1"/>
  <c r="AB95" i="10"/>
  <c r="AC95" i="10"/>
  <c r="AD95" i="10"/>
  <c r="AE95" i="10"/>
  <c r="AF95" i="10"/>
  <c r="AG95" i="10"/>
  <c r="AH95" i="10"/>
  <c r="AI95" i="10"/>
  <c r="AI96" i="10" s="1"/>
  <c r="AJ95" i="10"/>
  <c r="AK95" i="10"/>
  <c r="AL95" i="10"/>
  <c r="AM95" i="10"/>
  <c r="AN95" i="10"/>
  <c r="AO95" i="10"/>
  <c r="AP95" i="10"/>
  <c r="AQ95" i="10"/>
  <c r="AQ96" i="10" s="1"/>
  <c r="AR95" i="10"/>
  <c r="AR96" i="10" s="1"/>
  <c r="AS95" i="10"/>
  <c r="V96" i="10"/>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2"/>
  <c r="D3" i="2"/>
  <c r="C3" i="2" s="1"/>
  <c r="J3" i="2"/>
  <c r="K3" i="2"/>
  <c r="A7" i="2"/>
  <c r="A8" i="2"/>
  <c r="A11" i="2"/>
  <c r="A12" i="2"/>
  <c r="F15" i="2"/>
  <c r="J15" i="2"/>
  <c r="K15" i="2"/>
  <c r="F16" i="2"/>
  <c r="F17" i="2"/>
  <c r="K18" i="2" s="1"/>
  <c r="K24" i="2" s="1"/>
  <c r="J18" i="2"/>
  <c r="J24" i="2" s="1"/>
  <c r="F19" i="2"/>
  <c r="B20" i="2"/>
  <c r="C20" i="2"/>
  <c r="D20" i="2"/>
  <c r="G20" i="2"/>
  <c r="H20" i="2"/>
  <c r="I20" i="2"/>
  <c r="F32" i="2"/>
  <c r="B33" i="2"/>
  <c r="C33" i="2"/>
  <c r="D33" i="2"/>
  <c r="G33" i="2"/>
  <c r="H33" i="2"/>
  <c r="I33" i="2"/>
  <c r="J39" i="2"/>
  <c r="K39" i="2"/>
  <c r="F47" i="2"/>
  <c r="B48" i="2"/>
  <c r="C48" i="2"/>
  <c r="D48" i="2"/>
  <c r="G48" i="2"/>
  <c r="H48" i="2"/>
  <c r="I48" i="2"/>
  <c r="J48" i="2"/>
  <c r="J49" i="2" s="1"/>
  <c r="K48" i="2"/>
  <c r="K49" i="2" s="1"/>
  <c r="B58" i="2"/>
  <c r="C58" i="2"/>
  <c r="D58" i="2"/>
  <c r="G58" i="2"/>
  <c r="H58" i="2"/>
  <c r="I58" i="2"/>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A9" i="9"/>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AG96" i="10" l="1"/>
  <c r="L91" i="11"/>
  <c r="M91" i="11" s="1"/>
  <c r="L83" i="11"/>
  <c r="M83" i="11" s="1"/>
  <c r="L71" i="11"/>
  <c r="M71" i="11" s="1"/>
  <c r="L67" i="11"/>
  <c r="M67" i="11" s="1"/>
  <c r="L63" i="11"/>
  <c r="M63" i="11" s="1"/>
  <c r="L61" i="11"/>
  <c r="M61" i="11" s="1"/>
  <c r="L59" i="11"/>
  <c r="M59" i="11" s="1"/>
  <c r="L51" i="11"/>
  <c r="M51" i="11" s="1"/>
  <c r="J12" i="11"/>
  <c r="D43" i="1"/>
  <c r="AP96" i="10"/>
  <c r="AH96" i="10"/>
  <c r="J96" i="10"/>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H141" i="5"/>
  <c r="EH142" i="5"/>
  <c r="B34" i="2"/>
  <c r="AM96" i="10"/>
  <c r="AE96" i="10"/>
  <c r="W96" i="10"/>
  <c r="O96" i="10"/>
  <c r="G96" i="10"/>
  <c r="H73" i="10"/>
  <c r="I96" i="10"/>
  <c r="Z96" i="10"/>
  <c r="R96" i="10"/>
  <c r="B96" i="10"/>
  <c r="AL96" i="10"/>
  <c r="AD96" i="10"/>
  <c r="N96" i="10"/>
  <c r="F96" i="10"/>
  <c r="AQ73" i="10"/>
  <c r="AI73" i="10"/>
  <c r="AA73" i="10"/>
  <c r="S73" i="10"/>
  <c r="K73" i="10"/>
  <c r="AN96" i="10"/>
  <c r="AF96" i="10"/>
  <c r="X96" i="10"/>
  <c r="P96" i="10"/>
  <c r="H96" i="10"/>
  <c r="AJ96" i="10"/>
  <c r="AB96" i="10"/>
  <c r="T96" i="10"/>
  <c r="L96" i="10"/>
  <c r="D96" i="10"/>
  <c r="AL73" i="10"/>
  <c r="AD73" i="10"/>
  <c r="V73" i="10"/>
  <c r="F73" i="10"/>
  <c r="AO96" i="10"/>
  <c r="Q96" i="10"/>
  <c r="N73" i="10"/>
  <c r="AN73" i="10"/>
  <c r="AF73" i="10"/>
  <c r="X73" i="10"/>
  <c r="P73" i="10"/>
  <c r="AS96" i="10"/>
  <c r="AK96" i="10"/>
  <c r="AC96" i="10"/>
  <c r="U96" i="10"/>
  <c r="M96" i="10"/>
  <c r="E96" i="10"/>
  <c r="AM73" i="10"/>
  <c r="AE73" i="10"/>
  <c r="W73" i="10"/>
  <c r="O73" i="10"/>
  <c r="G73" i="10"/>
  <c r="N19" i="11"/>
  <c r="N16" i="11"/>
  <c r="B59" i="2"/>
  <c r="I49" i="2"/>
  <c r="H49" i="2"/>
  <c r="G34" i="2"/>
  <c r="D34" i="2"/>
  <c r="D21" i="2"/>
  <c r="B21" i="2"/>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AP73" i="10"/>
  <c r="AH73" i="10"/>
  <c r="Z73" i="10"/>
  <c r="R73" i="10"/>
  <c r="J73" i="10"/>
  <c r="AO73" i="10"/>
  <c r="AG73" i="10"/>
  <c r="Y73" i="10"/>
  <c r="Q73" i="10"/>
  <c r="I73" i="10"/>
  <c r="AS73" i="10"/>
  <c r="AK73" i="10"/>
  <c r="AC73" i="10"/>
  <c r="U73" i="10"/>
  <c r="M73" i="10"/>
  <c r="E73" i="10"/>
  <c r="AR73" i="10"/>
  <c r="AJ73" i="10"/>
  <c r="AB73" i="10"/>
  <c r="T73" i="10"/>
  <c r="L73" i="10"/>
  <c r="D73" i="10"/>
  <c r="J50" i="11"/>
  <c r="R50" i="11" s="1"/>
  <c r="K14" i="11"/>
  <c r="J11" i="11"/>
  <c r="AB11" i="11" s="1"/>
  <c r="EC129" i="5"/>
  <c r="EG129" i="5"/>
  <c r="EH129" i="5"/>
  <c r="EI129" i="5"/>
  <c r="ED129" i="5"/>
  <c r="EE129" i="5"/>
  <c r="EF129" i="5"/>
  <c r="EC121" i="5"/>
  <c r="EG121" i="5"/>
  <c r="EE121" i="5"/>
  <c r="EF121" i="5"/>
  <c r="ED121" i="5"/>
  <c r="EH121" i="5"/>
  <c r="EI121" i="5"/>
  <c r="EC113" i="5"/>
  <c r="EG113" i="5"/>
  <c r="ED113" i="5"/>
  <c r="EH113" i="5"/>
  <c r="EI113" i="5"/>
  <c r="EE113" i="5"/>
  <c r="EF113" i="5"/>
  <c r="EE107" i="5"/>
  <c r="EI107" i="5"/>
  <c r="ED107" i="5"/>
  <c r="EF107" i="5"/>
  <c r="EC107" i="5"/>
  <c r="EG107" i="5"/>
  <c r="EH107" i="5"/>
  <c r="EI103" i="5"/>
  <c r="EE103" i="5"/>
  <c r="EF103" i="5"/>
  <c r="EG103" i="5"/>
  <c r="EC103" i="5"/>
  <c r="ED103" i="5"/>
  <c r="EH103" i="5"/>
  <c r="EE99" i="5"/>
  <c r="EI99" i="5"/>
  <c r="EG99" i="5"/>
  <c r="EH99" i="5"/>
  <c r="EC99" i="5"/>
  <c r="ED99" i="5"/>
  <c r="EF99" i="5"/>
  <c r="EI95" i="5"/>
  <c r="EE95" i="5"/>
  <c r="EH95" i="5"/>
  <c r="EC95" i="5"/>
  <c r="ED95" i="5"/>
  <c r="EF95" i="5"/>
  <c r="EG95" i="5"/>
  <c r="EE91" i="5"/>
  <c r="EI91" i="5"/>
  <c r="ED91" i="5"/>
  <c r="EF91" i="5"/>
  <c r="EC91" i="5"/>
  <c r="EG91" i="5"/>
  <c r="EH91" i="5"/>
  <c r="EF87" i="5"/>
  <c r="EI87" i="5"/>
  <c r="ED87" i="5"/>
  <c r="EE87" i="5"/>
  <c r="EG87" i="5"/>
  <c r="EC87" i="5"/>
  <c r="EH87" i="5"/>
  <c r="EF83" i="5"/>
  <c r="EG83" i="5"/>
  <c r="EE83" i="5"/>
  <c r="ED83" i="5"/>
  <c r="EH83" i="5"/>
  <c r="EC83" i="5"/>
  <c r="EI83" i="5"/>
  <c r="EF79" i="5"/>
  <c r="EC79" i="5"/>
  <c r="EG79" i="5"/>
  <c r="EH79" i="5"/>
  <c r="EE79" i="5"/>
  <c r="EI79" i="5"/>
  <c r="ED79" i="5"/>
  <c r="EF75" i="5"/>
  <c r="EC75" i="5"/>
  <c r="ED75" i="5"/>
  <c r="EH75" i="5"/>
  <c r="EI75" i="5"/>
  <c r="EG75" i="5"/>
  <c r="EE75" i="5"/>
  <c r="EF71" i="5"/>
  <c r="ED71" i="5"/>
  <c r="EE71" i="5"/>
  <c r="EI71" i="5"/>
  <c r="EH71" i="5"/>
  <c r="EC71" i="5"/>
  <c r="EG71" i="5"/>
  <c r="EH67" i="5"/>
  <c r="ED67" i="5"/>
  <c r="EI67" i="5"/>
  <c r="EC67" i="5"/>
  <c r="EF67" i="5"/>
  <c r="EG67" i="5"/>
  <c r="EE67" i="5"/>
  <c r="ED63" i="5"/>
  <c r="EH63" i="5"/>
  <c r="EE63" i="5"/>
  <c r="EG63" i="5"/>
  <c r="EI63" i="5"/>
  <c r="EC63" i="5"/>
  <c r="EF63" i="5"/>
  <c r="EH59" i="5"/>
  <c r="ED59" i="5"/>
  <c r="EF59" i="5"/>
  <c r="EI59" i="5"/>
  <c r="EC59" i="5"/>
  <c r="EE59" i="5"/>
  <c r="EG59" i="5"/>
  <c r="ED55" i="5"/>
  <c r="EH55" i="5"/>
  <c r="EG55" i="5"/>
  <c r="EC55" i="5"/>
  <c r="EE55" i="5"/>
  <c r="EF55" i="5"/>
  <c r="EI55" i="5"/>
  <c r="EC50" i="5"/>
  <c r="EG50" i="5"/>
  <c r="ED50" i="5"/>
  <c r="EI50" i="5"/>
  <c r="EH50" i="5"/>
  <c r="EE50" i="5"/>
  <c r="EF50" i="5"/>
  <c r="EC42" i="5"/>
  <c r="EG42" i="5"/>
  <c r="EF42" i="5"/>
  <c r="ED42" i="5"/>
  <c r="EE42" i="5"/>
  <c r="EH42" i="5"/>
  <c r="EI42" i="5"/>
  <c r="EC34" i="5"/>
  <c r="EG34" i="5"/>
  <c r="EI34" i="5"/>
  <c r="ED34" i="5"/>
  <c r="EF34" i="5"/>
  <c r="EH34" i="5"/>
  <c r="EE34" i="5"/>
  <c r="EC26" i="5"/>
  <c r="EG26" i="5"/>
  <c r="EF26" i="5"/>
  <c r="ED26" i="5"/>
  <c r="EI26" i="5"/>
  <c r="EH26" i="5"/>
  <c r="EE26" i="5"/>
  <c r="EC18" i="5"/>
  <c r="EG18" i="5"/>
  <c r="ED18" i="5"/>
  <c r="EI18" i="5"/>
  <c r="EE18" i="5"/>
  <c r="EF18" i="5"/>
  <c r="EH18" i="5"/>
  <c r="EH10" i="5"/>
  <c r="EC10" i="5"/>
  <c r="ED10" i="5"/>
  <c r="EG10" i="5"/>
  <c r="EF10" i="5"/>
  <c r="EI10" i="5"/>
  <c r="EE10" i="5"/>
  <c r="EF136" i="5"/>
  <c r="EE136" i="5"/>
  <c r="EG136" i="5"/>
  <c r="EC136" i="5"/>
  <c r="ED136" i="5"/>
  <c r="EH136" i="5"/>
  <c r="EI136" i="5"/>
  <c r="EF128" i="5"/>
  <c r="ED128" i="5"/>
  <c r="EH128" i="5"/>
  <c r="EI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I122" i="5"/>
  <c r="EH114" i="5"/>
  <c r="ED114" i="5"/>
  <c r="EC114" i="5"/>
  <c r="EG114" i="5"/>
  <c r="EI114" i="5"/>
  <c r="EE114" i="5"/>
  <c r="EF114" i="5"/>
  <c r="EH51" i="5"/>
  <c r="ED51" i="5"/>
  <c r="EC51" i="5"/>
  <c r="EI51" i="5"/>
  <c r="EE51" i="5"/>
  <c r="EF51" i="5"/>
  <c r="EG51" i="5"/>
  <c r="EH43" i="5"/>
  <c r="ED43" i="5"/>
  <c r="EF43" i="5"/>
  <c r="EG43" i="5"/>
  <c r="EI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I11" i="5"/>
  <c r="ED11" i="5"/>
  <c r="EC11" i="5"/>
  <c r="EF11" i="5"/>
  <c r="EG11" i="5"/>
  <c r="EF112" i="5"/>
  <c r="EI112" i="5"/>
  <c r="EC112" i="5"/>
  <c r="ED112" i="5"/>
  <c r="EH112" i="5"/>
  <c r="EG112" i="5"/>
  <c r="EE112" i="5"/>
  <c r="EC137" i="5"/>
  <c r="EG137" i="5"/>
  <c r="EE137" i="5"/>
  <c r="EF137" i="5"/>
  <c r="EI137" i="5"/>
  <c r="EH137" i="5"/>
  <c r="ED137" i="5"/>
  <c r="EE139" i="5"/>
  <c r="EI139" i="5"/>
  <c r="ED139" i="5"/>
  <c r="EF139" i="5"/>
  <c r="EC139" i="5"/>
  <c r="EG139" i="5"/>
  <c r="EH139" i="5"/>
  <c r="EE131" i="5"/>
  <c r="EI131" i="5"/>
  <c r="EG131" i="5"/>
  <c r="EH131" i="5"/>
  <c r="EC131" i="5"/>
  <c r="ED131" i="5"/>
  <c r="EF131" i="5"/>
  <c r="EE123" i="5"/>
  <c r="EI123" i="5"/>
  <c r="ED123" i="5"/>
  <c r="EF123" i="5"/>
  <c r="EC123" i="5"/>
  <c r="EG123" i="5"/>
  <c r="EH123" i="5"/>
  <c r="EE115" i="5"/>
  <c r="EI115" i="5"/>
  <c r="EH115" i="5"/>
  <c r="EC115" i="5"/>
  <c r="EG115" i="5"/>
  <c r="ED115" i="5"/>
  <c r="EF115" i="5"/>
  <c r="EF108" i="5"/>
  <c r="ED108" i="5"/>
  <c r="EE108" i="5"/>
  <c r="EI108" i="5"/>
  <c r="EH108" i="5"/>
  <c r="EC108" i="5"/>
  <c r="EG108" i="5"/>
  <c r="EF104" i="5"/>
  <c r="EE104" i="5"/>
  <c r="EG104" i="5"/>
  <c r="ED104" i="5"/>
  <c r="EI104" i="5"/>
  <c r="EC104" i="5"/>
  <c r="EH104" i="5"/>
  <c r="EF100" i="5"/>
  <c r="EG100" i="5"/>
  <c r="EH100" i="5"/>
  <c r="EC100" i="5"/>
  <c r="ED100" i="5"/>
  <c r="EE100" i="5"/>
  <c r="EI100" i="5"/>
  <c r="EF96" i="5"/>
  <c r="EH96" i="5"/>
  <c r="EI96" i="5"/>
  <c r="EC96" i="5"/>
  <c r="ED96" i="5"/>
  <c r="EE96" i="5"/>
  <c r="EG96" i="5"/>
  <c r="EF92" i="5"/>
  <c r="EI92" i="5"/>
  <c r="ED92" i="5"/>
  <c r="EE92" i="5"/>
  <c r="EC92" i="5"/>
  <c r="EG92" i="5"/>
  <c r="EH92" i="5"/>
  <c r="EF88" i="5"/>
  <c r="EE88" i="5"/>
  <c r="EG88" i="5"/>
  <c r="EC88" i="5"/>
  <c r="ED88" i="5"/>
  <c r="EH88" i="5"/>
  <c r="EI88" i="5"/>
  <c r="EG84" i="5"/>
  <c r="EC84" i="5"/>
  <c r="EE84" i="5"/>
  <c r="ED84" i="5"/>
  <c r="EI84" i="5"/>
  <c r="EH84" i="5"/>
  <c r="EF84" i="5"/>
  <c r="EC80" i="5"/>
  <c r="EG80" i="5"/>
  <c r="EH80" i="5"/>
  <c r="EF80" i="5"/>
  <c r="EE80" i="5"/>
  <c r="EI80" i="5"/>
  <c r="ED80" i="5"/>
  <c r="EG76" i="5"/>
  <c r="EC76" i="5"/>
  <c r="EI76" i="5"/>
  <c r="ED76" i="5"/>
  <c r="EH76" i="5"/>
  <c r="EF76" i="5"/>
  <c r="EE76" i="5"/>
  <c r="EC72" i="5"/>
  <c r="EG72" i="5"/>
  <c r="ED72" i="5"/>
  <c r="EE72" i="5"/>
  <c r="EI72" i="5"/>
  <c r="EH72" i="5"/>
  <c r="EF72" i="5"/>
  <c r="EE68" i="5"/>
  <c r="EI68" i="5"/>
  <c r="EH68" i="5"/>
  <c r="EC68" i="5"/>
  <c r="ED68" i="5"/>
  <c r="EF68" i="5"/>
  <c r="EG68" i="5"/>
  <c r="EI64" i="5"/>
  <c r="EE64" i="5"/>
  <c r="ED64" i="5"/>
  <c r="EF64" i="5"/>
  <c r="EC64" i="5"/>
  <c r="EG64" i="5"/>
  <c r="EH64" i="5"/>
  <c r="EE60" i="5"/>
  <c r="EI60" i="5"/>
  <c r="EF60" i="5"/>
  <c r="EG60" i="5"/>
  <c r="ED60" i="5"/>
  <c r="EC60" i="5"/>
  <c r="EH60" i="5"/>
  <c r="EI56" i="5"/>
  <c r="EE56" i="5"/>
  <c r="EG56" i="5"/>
  <c r="EH56" i="5"/>
  <c r="EF56" i="5"/>
  <c r="ED56" i="5"/>
  <c r="EC56" i="5"/>
  <c r="EE52" i="5"/>
  <c r="EI52" i="5"/>
  <c r="EC52" i="5"/>
  <c r="EH52" i="5"/>
  <c r="EG52" i="5"/>
  <c r="EF52" i="5"/>
  <c r="ED52" i="5"/>
  <c r="EE44" i="5"/>
  <c r="EI44" i="5"/>
  <c r="EF44" i="5"/>
  <c r="EC44" i="5"/>
  <c r="ED44" i="5"/>
  <c r="EH44" i="5"/>
  <c r="EG44" i="5"/>
  <c r="EE36" i="5"/>
  <c r="EI36" i="5"/>
  <c r="EH36" i="5"/>
  <c r="EC36" i="5"/>
  <c r="EF36" i="5"/>
  <c r="EG36" i="5"/>
  <c r="ED36" i="5"/>
  <c r="EE28" i="5"/>
  <c r="EI28" i="5"/>
  <c r="EF28" i="5"/>
  <c r="EH28" i="5"/>
  <c r="EC28" i="5"/>
  <c r="EG28" i="5"/>
  <c r="ED28" i="5"/>
  <c r="EE20" i="5"/>
  <c r="EI20" i="5"/>
  <c r="EC20" i="5"/>
  <c r="EH20" i="5"/>
  <c r="EF20" i="5"/>
  <c r="ED20" i="5"/>
  <c r="EG20" i="5"/>
  <c r="EE12" i="5"/>
  <c r="EI12" i="5"/>
  <c r="EF12" i="5"/>
  <c r="EH12" i="5"/>
  <c r="EG12" i="5"/>
  <c r="ED12" i="5"/>
  <c r="EC12" i="5"/>
  <c r="EF140" i="5"/>
  <c r="ED140" i="5"/>
  <c r="EE140" i="5"/>
  <c r="EI140" i="5"/>
  <c r="EC140" i="5"/>
  <c r="EG140" i="5"/>
  <c r="EH140" i="5"/>
  <c r="EF132" i="5"/>
  <c r="EG132" i="5"/>
  <c r="EH132" i="5"/>
  <c r="EC132" i="5"/>
  <c r="ED132" i="5"/>
  <c r="EE132" i="5"/>
  <c r="EI132" i="5"/>
  <c r="EF45" i="5"/>
  <c r="EE45" i="5"/>
  <c r="EG45" i="5"/>
  <c r="EH45" i="5"/>
  <c r="EC45" i="5"/>
  <c r="ED45" i="5"/>
  <c r="EI45" i="5"/>
  <c r="EF37" i="5"/>
  <c r="EH37" i="5"/>
  <c r="EC37" i="5"/>
  <c r="ED37" i="5"/>
  <c r="EI37" i="5"/>
  <c r="EE37" i="5"/>
  <c r="EG37" i="5"/>
  <c r="EF29" i="5"/>
  <c r="EE29" i="5"/>
  <c r="EG29" i="5"/>
  <c r="ED29" i="5"/>
  <c r="EC29" i="5"/>
  <c r="EH29" i="5"/>
  <c r="EI29" i="5"/>
  <c r="EF21" i="5"/>
  <c r="EC21" i="5"/>
  <c r="EH21" i="5"/>
  <c r="EI21" i="5"/>
  <c r="EG21" i="5"/>
  <c r="EE21" i="5"/>
  <c r="ED21" i="5"/>
  <c r="EF13" i="5"/>
  <c r="EE13" i="5"/>
  <c r="EC13" i="5"/>
  <c r="ED13" i="5"/>
  <c r="EI13" i="5"/>
  <c r="EH13" i="5"/>
  <c r="EG13" i="5"/>
  <c r="EF124" i="5"/>
  <c r="EI124" i="5"/>
  <c r="ED124" i="5"/>
  <c r="EE124" i="5"/>
  <c r="EC124" i="5"/>
  <c r="EG124" i="5"/>
  <c r="EH124" i="5"/>
  <c r="EF116" i="5"/>
  <c r="EC116" i="5"/>
  <c r="EG116" i="5"/>
  <c r="EH116" i="5"/>
  <c r="EE116" i="5"/>
  <c r="EI116" i="5"/>
  <c r="ED116" i="5"/>
  <c r="EG133" i="5"/>
  <c r="EC133" i="5"/>
  <c r="EF133" i="5"/>
  <c r="EH133" i="5"/>
  <c r="EE133" i="5"/>
  <c r="EI133" i="5"/>
  <c r="ED133" i="5"/>
  <c r="EG125" i="5"/>
  <c r="EC125" i="5"/>
  <c r="EE125" i="5"/>
  <c r="EI125" i="5"/>
  <c r="ED125" i="5"/>
  <c r="EH125" i="5"/>
  <c r="EF125" i="5"/>
  <c r="EG117" i="5"/>
  <c r="EC117" i="5"/>
  <c r="EF117" i="5"/>
  <c r="EH117" i="5"/>
  <c r="ED117" i="5"/>
  <c r="EE117" i="5"/>
  <c r="EI117" i="5"/>
  <c r="EG109" i="5"/>
  <c r="EC109" i="5"/>
  <c r="ED109" i="5"/>
  <c r="EE109" i="5"/>
  <c r="EI109" i="5"/>
  <c r="EF109" i="5"/>
  <c r="EH109" i="5"/>
  <c r="EC105" i="5"/>
  <c r="EG105" i="5"/>
  <c r="EE105" i="5"/>
  <c r="EF105" i="5"/>
  <c r="ED105" i="5"/>
  <c r="EH105" i="5"/>
  <c r="EI105" i="5"/>
  <c r="EG101" i="5"/>
  <c r="EC101" i="5"/>
  <c r="EF101" i="5"/>
  <c r="EH101" i="5"/>
  <c r="ED101" i="5"/>
  <c r="EE101" i="5"/>
  <c r="EI101" i="5"/>
  <c r="EC97" i="5"/>
  <c r="EG97" i="5"/>
  <c r="ED97" i="5"/>
  <c r="EH97" i="5"/>
  <c r="EI97" i="5"/>
  <c r="EE97" i="5"/>
  <c r="EF97" i="5"/>
  <c r="EG93" i="5"/>
  <c r="EC93" i="5"/>
  <c r="EI93" i="5"/>
  <c r="ED93" i="5"/>
  <c r="EE93" i="5"/>
  <c r="EF93" i="5"/>
  <c r="EH93" i="5"/>
  <c r="EC89" i="5"/>
  <c r="EG89" i="5"/>
  <c r="EE89" i="5"/>
  <c r="EF89" i="5"/>
  <c r="ED89" i="5"/>
  <c r="EH89" i="5"/>
  <c r="EI89" i="5"/>
  <c r="ED85" i="5"/>
  <c r="EH85" i="5"/>
  <c r="EE85" i="5"/>
  <c r="EF85" i="5"/>
  <c r="EG85" i="5"/>
  <c r="EC85" i="5"/>
  <c r="EI85" i="5"/>
  <c r="EH81" i="5"/>
  <c r="ED81" i="5"/>
  <c r="EF81" i="5"/>
  <c r="EG81" i="5"/>
  <c r="EE81" i="5"/>
  <c r="EI81" i="5"/>
  <c r="EC81" i="5"/>
  <c r="ED77" i="5"/>
  <c r="EH77" i="5"/>
  <c r="EC77" i="5"/>
  <c r="EG77" i="5"/>
  <c r="EI77" i="5"/>
  <c r="EF77" i="5"/>
  <c r="EE77" i="5"/>
  <c r="EH73" i="5"/>
  <c r="ED73" i="5"/>
  <c r="EC73" i="5"/>
  <c r="EE73" i="5"/>
  <c r="EI73" i="5"/>
  <c r="EG73" i="5"/>
  <c r="EF73" i="5"/>
  <c r="EF69" i="5"/>
  <c r="EH69" i="5"/>
  <c r="EC69" i="5"/>
  <c r="EE69" i="5"/>
  <c r="EG69" i="5"/>
  <c r="ED69" i="5"/>
  <c r="EI69" i="5"/>
  <c r="EF65" i="5"/>
  <c r="EI65" i="5"/>
  <c r="ED65" i="5"/>
  <c r="EG65" i="5"/>
  <c r="EH65" i="5"/>
  <c r="EE65" i="5"/>
  <c r="EC65" i="5"/>
  <c r="EF61" i="5"/>
  <c r="EE61" i="5"/>
  <c r="EC61" i="5"/>
  <c r="EH61" i="5"/>
  <c r="EI61" i="5"/>
  <c r="EG61" i="5"/>
  <c r="ED61" i="5"/>
  <c r="EF57" i="5"/>
  <c r="EG57" i="5"/>
  <c r="EC57" i="5"/>
  <c r="ED57" i="5"/>
  <c r="EI57" i="5"/>
  <c r="EH57" i="5"/>
  <c r="EE57" i="5"/>
  <c r="EF53" i="5"/>
  <c r="EC53" i="5"/>
  <c r="EH53" i="5"/>
  <c r="ED53" i="5"/>
  <c r="EE53" i="5"/>
  <c r="EI53" i="5"/>
  <c r="EG53" i="5"/>
  <c r="EG46" i="5"/>
  <c r="EC46" i="5"/>
  <c r="EE46" i="5"/>
  <c r="ED46" i="5"/>
  <c r="EI46" i="5"/>
  <c r="EF46" i="5"/>
  <c r="EH46" i="5"/>
  <c r="EG38" i="5"/>
  <c r="EC38" i="5"/>
  <c r="EH38" i="5"/>
  <c r="EE38" i="5"/>
  <c r="EF38" i="5"/>
  <c r="ED38" i="5"/>
  <c r="EI38" i="5"/>
  <c r="EG30" i="5"/>
  <c r="EC30" i="5"/>
  <c r="EE30" i="5"/>
  <c r="EH30" i="5"/>
  <c r="EI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I110" i="5"/>
  <c r="EG110" i="5"/>
  <c r="EF110" i="5"/>
  <c r="ED47" i="5"/>
  <c r="EH47" i="5"/>
  <c r="EE47" i="5"/>
  <c r="EF47" i="5"/>
  <c r="EG47" i="5"/>
  <c r="EC47" i="5"/>
  <c r="EI47" i="5"/>
  <c r="ED39" i="5"/>
  <c r="EH39" i="5"/>
  <c r="EG39" i="5"/>
  <c r="EC39" i="5"/>
  <c r="EI39" i="5"/>
  <c r="EF39" i="5"/>
  <c r="EE39" i="5"/>
  <c r="ED31" i="5"/>
  <c r="EH31" i="5"/>
  <c r="EE31" i="5"/>
  <c r="EC31" i="5"/>
  <c r="EF31" i="5"/>
  <c r="EI31" i="5"/>
  <c r="EG31" i="5"/>
  <c r="ED23" i="5"/>
  <c r="EH23" i="5"/>
  <c r="EG23" i="5"/>
  <c r="EF23" i="5"/>
  <c r="EI23" i="5"/>
  <c r="EC23" i="5"/>
  <c r="EE23" i="5"/>
  <c r="ED15" i="5"/>
  <c r="EH15" i="5"/>
  <c r="EE15" i="5"/>
  <c r="EC15" i="5"/>
  <c r="EI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I119"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N31" i="11"/>
  <c r="N50" i="11"/>
  <c r="N27" i="11"/>
  <c r="I46" i="11"/>
  <c r="J46" i="11" s="1"/>
  <c r="P46" i="11" s="1"/>
  <c r="N42" i="11"/>
  <c r="I36" i="11"/>
  <c r="J36" i="11" s="1"/>
  <c r="N24" i="11"/>
  <c r="I3" i="2"/>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L14" i="11"/>
  <c r="M14" i="11" s="1"/>
  <c r="N11" i="11"/>
  <c r="N12" i="11"/>
  <c r="D59" i="2"/>
  <c r="H60" i="2"/>
  <c r="C59" i="2"/>
  <c r="I60" i="2"/>
  <c r="G49" i="2"/>
  <c r="C34" i="2"/>
  <c r="G21" i="2"/>
  <c r="G60" i="2"/>
  <c r="I59" i="2"/>
  <c r="H59" i="2"/>
  <c r="G59" i="2"/>
  <c r="B49" i="2"/>
  <c r="I34" i="2"/>
  <c r="H34" i="2"/>
  <c r="C35" i="2"/>
  <c r="G35" i="2"/>
  <c r="H21" i="2"/>
  <c r="E43" i="1"/>
  <c r="B43" i="1"/>
  <c r="M143" i="5"/>
  <c r="K7" i="11"/>
  <c r="N9" i="11"/>
  <c r="K10" i="11"/>
  <c r="I8" i="11"/>
  <c r="J8" i="11" s="1"/>
  <c r="K8" i="11"/>
  <c r="I10" i="11"/>
  <c r="J10" i="11" s="1"/>
  <c r="K6" i="11"/>
  <c r="I6" i="11"/>
  <c r="J6" i="11" s="1"/>
  <c r="M7" i="5"/>
  <c r="D3" i="8"/>
  <c r="B73" i="10"/>
  <c r="B35" i="10"/>
  <c r="B8" i="10"/>
  <c r="C3" i="10"/>
  <c r="C35" i="10" s="1"/>
  <c r="E54" i="1"/>
  <c r="E55" i="1" s="1"/>
  <c r="C17" i="35" s="1"/>
  <c r="F10" i="8"/>
  <c r="H3" i="2"/>
  <c r="B3" i="2"/>
  <c r="G3" i="2" s="1"/>
  <c r="K51" i="2"/>
  <c r="K27" i="2"/>
  <c r="K25" i="2"/>
  <c r="J27" i="2"/>
  <c r="J51" i="2"/>
  <c r="J25" i="2"/>
  <c r="C60" i="2"/>
  <c r="B35" i="2"/>
  <c r="C21" i="2"/>
  <c r="L18" i="11"/>
  <c r="M18" i="11" s="1"/>
  <c r="D10" i="27"/>
  <c r="A19" i="27" s="1"/>
  <c r="D10" i="26"/>
  <c r="H7" i="26" s="1"/>
  <c r="D10" i="25"/>
  <c r="A181" i="25" s="1"/>
  <c r="D10" i="24"/>
  <c r="A28" i="24" s="1"/>
  <c r="N7" i="11"/>
  <c r="D49" i="2"/>
  <c r="C49" i="2"/>
  <c r="D35" i="2"/>
  <c r="B60" i="2"/>
  <c r="I35" i="2"/>
  <c r="H35" i="2"/>
  <c r="I21" i="2"/>
  <c r="CI145" i="5"/>
  <c r="CJ145" i="5" s="1"/>
  <c r="K50" i="11"/>
  <c r="L50" i="11" s="1"/>
  <c r="M50" i="11" s="1"/>
  <c r="K49" i="1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K24" i="11"/>
  <c r="L24" i="11" s="1"/>
  <c r="M24" i="11" s="1"/>
  <c r="K23" i="11"/>
  <c r="L23" i="11" s="1"/>
  <c r="M23" i="11" s="1"/>
  <c r="K22" i="11"/>
  <c r="L22" i="11" s="1"/>
  <c r="M22" i="11" s="1"/>
  <c r="K21" i="11"/>
  <c r="L21" i="11" s="1"/>
  <c r="M21" i="11" s="1"/>
  <c r="K20" i="11"/>
  <c r="L20" i="11" s="1"/>
  <c r="M20" i="11" s="1"/>
  <c r="D60" i="2"/>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AA114" i="5"/>
  <c r="DZ66" i="5"/>
  <c r="DF33" i="5"/>
  <c r="AG98" i="11"/>
  <c r="AA76" i="11"/>
  <c r="AB53" i="11"/>
  <c r="CI114" i="5"/>
  <c r="CJ114" i="5" s="1"/>
  <c r="DV123" i="5"/>
  <c r="CI144" i="5"/>
  <c r="CJ144" i="5" s="1"/>
  <c r="DW89" i="5"/>
  <c r="AB12" i="11"/>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L13" i="11"/>
  <c r="M13" i="11" s="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A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AA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L49" i="11"/>
  <c r="M49" i="11" s="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AA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AA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AA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AA80"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L25" i="11"/>
  <c r="M25" i="11" s="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AA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AA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AA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AA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AA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AA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AA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A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AA93" i="5"/>
  <c r="DT90" i="5"/>
  <c r="DF90" i="5"/>
  <c r="CU90" i="5"/>
  <c r="Z90" i="5"/>
  <c r="EB87" i="5"/>
  <c r="DJ87" i="5"/>
  <c r="CR87" i="5"/>
  <c r="Z77" i="5"/>
  <c r="CS77" i="5"/>
  <c r="DA77" i="5"/>
  <c r="DI77" i="5"/>
  <c r="DQ77" i="5"/>
  <c r="DY77" i="5"/>
  <c r="CM77" i="5"/>
  <c r="CU77" i="5"/>
  <c r="DC77" i="5"/>
  <c r="DK77" i="5"/>
  <c r="DS77" i="5"/>
  <c r="EA77" i="5"/>
  <c r="CL77" i="5"/>
  <c r="CX77" i="5"/>
  <c r="DL77" i="5"/>
  <c r="DX77" i="5"/>
  <c r="AA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AA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AA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AA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AA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AA57" i="5"/>
  <c r="CL57" i="5"/>
  <c r="CT57" i="5"/>
  <c r="DB57" i="5"/>
  <c r="DJ57" i="5"/>
  <c r="DR57" i="5"/>
  <c r="DZ57" i="5"/>
  <c r="CW57" i="5"/>
  <c r="DE57" i="5"/>
  <c r="DM57" i="5"/>
  <c r="DU57" i="5"/>
  <c r="DI54" i="5"/>
  <c r="DE53" i="5"/>
  <c r="DC48" i="5"/>
  <c r="CO46" i="5"/>
  <c r="AA6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AA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AA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AA44"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Z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P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Z12" i="11"/>
  <c r="AH12" i="11"/>
  <c r="W12" i="11"/>
  <c r="S12" i="11"/>
  <c r="T12" i="11"/>
  <c r="Y12" i="11"/>
  <c r="AA12" i="11"/>
  <c r="AE12" i="11"/>
  <c r="L55" i="11"/>
  <c r="M55" i="11" s="1"/>
  <c r="U55" i="11"/>
  <c r="AC55" i="11"/>
  <c r="W54" i="11"/>
  <c r="AE54" i="11"/>
  <c r="AH52" i="11"/>
  <c r="W52" i="11"/>
  <c r="AI12" i="11"/>
  <c r="AB70" i="11"/>
  <c r="AB66" i="11"/>
  <c r="AH63" i="11"/>
  <c r="Z63" i="11"/>
  <c r="R63" i="11"/>
  <c r="AB62" i="11"/>
  <c r="AH59" i="11"/>
  <c r="Z59" i="11"/>
  <c r="R59" i="11"/>
  <c r="AB58" i="11"/>
  <c r="S56" i="11"/>
  <c r="AA56" i="11"/>
  <c r="AI56" i="11"/>
  <c r="AA55" i="11"/>
  <c r="R55" i="11"/>
  <c r="AI54" i="11"/>
  <c r="Z54" i="11"/>
  <c r="Q54" i="11"/>
  <c r="AG52" i="11"/>
  <c r="AG12" i="11"/>
  <c r="L43" i="11"/>
  <c r="M43" i="11" s="1"/>
  <c r="X67" i="11"/>
  <c r="AF63" i="11"/>
  <c r="X63" i="11"/>
  <c r="AF59" i="11"/>
  <c r="X59" i="11"/>
  <c r="AH55" i="11"/>
  <c r="Y55" i="11"/>
  <c r="P55" i="11"/>
  <c r="AG54" i="11"/>
  <c r="X54" i="11"/>
  <c r="AD52" i="11"/>
  <c r="P52" i="11"/>
  <c r="X52" i="11"/>
  <c r="AF52" i="11"/>
  <c r="Q52" i="11"/>
  <c r="Z52" i="11"/>
  <c r="AI52" i="11"/>
  <c r="Q12" i="11"/>
  <c r="AC12" i="11"/>
  <c r="U12" i="11"/>
  <c r="L12" i="11"/>
  <c r="M12" i="11" s="1"/>
  <c r="V12" i="11" s="1"/>
  <c r="J9" i="11"/>
  <c r="S9" i="11" s="1"/>
  <c r="AF12" i="11"/>
  <c r="X12" i="11"/>
  <c r="P12" i="11"/>
  <c r="AD12" i="11"/>
  <c r="AA55" i="5" l="1"/>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B74" i="10"/>
  <c r="A112" i="24"/>
  <c r="C112" i="24" s="1"/>
  <c r="A46" i="25"/>
  <c r="H46" i="25" s="1"/>
  <c r="A191" i="24"/>
  <c r="A112" i="25"/>
  <c r="A76" i="25"/>
  <c r="A30" i="25"/>
  <c r="H10" i="25"/>
  <c r="A189" i="25"/>
  <c r="C189" i="25" s="1"/>
  <c r="A53" i="25"/>
  <c r="C53" i="25" s="1"/>
  <c r="A41" i="25"/>
  <c r="C41" i="25" s="1"/>
  <c r="A193" i="25"/>
  <c r="A34" i="25"/>
  <c r="A132" i="25"/>
  <c r="A150" i="25"/>
  <c r="A63" i="25"/>
  <c r="EJ6" i="5"/>
  <c r="EJ9" i="5" s="1"/>
  <c r="EI142" i="5"/>
  <c r="EI141" i="5"/>
  <c r="AB6" i="5"/>
  <c r="AA141" i="5"/>
  <c r="AA142" i="5"/>
  <c r="B62" i="2"/>
  <c r="U50" i="11"/>
  <c r="AB50" i="11"/>
  <c r="AH50" i="11"/>
  <c r="B97" i="10"/>
  <c r="B98" i="10" s="1"/>
  <c r="C97" i="10" s="1"/>
  <c r="C98" i="10" s="1"/>
  <c r="D97" i="10" s="1"/>
  <c r="D98" i="10" s="1"/>
  <c r="E97" i="10" s="1"/>
  <c r="E98" i="10" s="1"/>
  <c r="F97" i="10" s="1"/>
  <c r="F98" i="10" s="1"/>
  <c r="G97" i="10" s="1"/>
  <c r="G98" i="10" s="1"/>
  <c r="H97" i="10" s="1"/>
  <c r="H98" i="10" s="1"/>
  <c r="I97" i="10" s="1"/>
  <c r="I98" i="10" s="1"/>
  <c r="J97" i="10" s="1"/>
  <c r="J98" i="10" s="1"/>
  <c r="K97" i="10" s="1"/>
  <c r="K98" i="10" s="1"/>
  <c r="L97" i="10" s="1"/>
  <c r="L98" i="10" s="1"/>
  <c r="M97" i="10" s="1"/>
  <c r="M98" i="10" s="1"/>
  <c r="N97" i="10" s="1"/>
  <c r="N98" i="10" s="1"/>
  <c r="O97" i="10" s="1"/>
  <c r="O98" i="10" s="1"/>
  <c r="P97" i="10" s="1"/>
  <c r="P98" i="10" s="1"/>
  <c r="Q97" i="10" s="1"/>
  <c r="Q98" i="10" s="1"/>
  <c r="R97" i="10" s="1"/>
  <c r="R98" i="10" s="1"/>
  <c r="S97" i="10" s="1"/>
  <c r="S98" i="10" s="1"/>
  <c r="T97" i="10" s="1"/>
  <c r="T98" i="10" s="1"/>
  <c r="U97" i="10" s="1"/>
  <c r="U98" i="10" s="1"/>
  <c r="V97" i="10" s="1"/>
  <c r="V98" i="10" s="1"/>
  <c r="W97" i="10" s="1"/>
  <c r="W98" i="10" s="1"/>
  <c r="X97" i="10" s="1"/>
  <c r="X98" i="10" s="1"/>
  <c r="Y97" i="10" s="1"/>
  <c r="Y98" i="10" s="1"/>
  <c r="Z97" i="10" s="1"/>
  <c r="Z98" i="10" s="1"/>
  <c r="AA97" i="10" s="1"/>
  <c r="AA98" i="10" s="1"/>
  <c r="AB97" i="10" s="1"/>
  <c r="AB98" i="10" s="1"/>
  <c r="AC97" i="10" s="1"/>
  <c r="AC98" i="10" s="1"/>
  <c r="AD97" i="10" s="1"/>
  <c r="AD98" i="10" s="1"/>
  <c r="AE97" i="10" s="1"/>
  <c r="AE98" i="10" s="1"/>
  <c r="AF97" i="10" s="1"/>
  <c r="AF98" i="10" s="1"/>
  <c r="AG97" i="10" s="1"/>
  <c r="AG98" i="10" s="1"/>
  <c r="AH97" i="10" s="1"/>
  <c r="AH98" i="10" s="1"/>
  <c r="AI97" i="10" s="1"/>
  <c r="AI98" i="10" s="1"/>
  <c r="AJ97" i="10" s="1"/>
  <c r="AJ98" i="10" s="1"/>
  <c r="AK97" i="10" s="1"/>
  <c r="AK98" i="10" s="1"/>
  <c r="AL97" i="10" s="1"/>
  <c r="AL98" i="10" s="1"/>
  <c r="AM97" i="10" s="1"/>
  <c r="AM98" i="10" s="1"/>
  <c r="AN97" i="10" s="1"/>
  <c r="AN98" i="10" s="1"/>
  <c r="AO97" i="10" s="1"/>
  <c r="AO98" i="10" s="1"/>
  <c r="AP97" i="10" s="1"/>
  <c r="AP98" i="10" s="1"/>
  <c r="AQ97" i="10" s="1"/>
  <c r="AQ98" i="10" s="1"/>
  <c r="AR97" i="10" s="1"/>
  <c r="AR98" i="10" s="1"/>
  <c r="AS97" i="10" s="1"/>
  <c r="AS98" i="10" s="1"/>
  <c r="B1" i="10"/>
  <c r="AI50" i="11"/>
  <c r="A289" i="24"/>
  <c r="T50" i="11"/>
  <c r="W50" i="11"/>
  <c r="AD50" i="11"/>
  <c r="AF50" i="11"/>
  <c r="AE50" i="11"/>
  <c r="AA50" i="11"/>
  <c r="A166" i="25"/>
  <c r="A83" i="25"/>
  <c r="S50" i="11"/>
  <c r="A58" i="25"/>
  <c r="H58" i="25" s="1"/>
  <c r="A69" i="25"/>
  <c r="B69" i="25" s="1"/>
  <c r="Q50" i="11"/>
  <c r="P50" i="11"/>
  <c r="Z50" i="11"/>
  <c r="AC50" i="11"/>
  <c r="V50" i="11"/>
  <c r="AG50" i="11"/>
  <c r="Y50" i="11"/>
  <c r="X50" i="11"/>
  <c r="A194" i="25"/>
  <c r="H194" i="25" s="1"/>
  <c r="A36" i="25"/>
  <c r="A116" i="25"/>
  <c r="C116" i="25" s="1"/>
  <c r="C18" i="25"/>
  <c r="A128" i="25"/>
  <c r="A78" i="25"/>
  <c r="A24" i="25"/>
  <c r="B24" i="25" s="1"/>
  <c r="A196" i="25"/>
  <c r="H196" i="25" s="1"/>
  <c r="A195" i="24"/>
  <c r="B195" i="24" s="1"/>
  <c r="A230" i="24"/>
  <c r="C230" i="24" s="1"/>
  <c r="A128" i="24"/>
  <c r="A386" i="24"/>
  <c r="A169" i="24"/>
  <c r="A96" i="24"/>
  <c r="A354" i="24"/>
  <c r="C354" i="24" s="1"/>
  <c r="A121" i="24"/>
  <c r="H121" i="24" s="1"/>
  <c r="A80" i="24"/>
  <c r="H80" i="24" s="1"/>
  <c r="A41" i="26"/>
  <c r="B41" i="26" s="1"/>
  <c r="A338" i="24"/>
  <c r="A89" i="24"/>
  <c r="A322" i="24"/>
  <c r="A57" i="24"/>
  <c r="A258" i="24"/>
  <c r="H258" i="24" s="1"/>
  <c r="A41" i="24"/>
  <c r="C41" i="24" s="1"/>
  <c r="A65" i="26"/>
  <c r="B65" i="26" s="1"/>
  <c r="A72" i="26"/>
  <c r="C72" i="26" s="1"/>
  <c r="A48" i="26"/>
  <c r="D3" i="10"/>
  <c r="D15" i="10" s="1"/>
  <c r="C15" i="10"/>
  <c r="A57" i="26"/>
  <c r="A33" i="26"/>
  <c r="B33" i="26" s="1"/>
  <c r="A73" i="26"/>
  <c r="B73" i="26" s="1"/>
  <c r="A40" i="26"/>
  <c r="B40" i="26" s="1"/>
  <c r="A49" i="26"/>
  <c r="B49" i="26" s="1"/>
  <c r="H3" i="5"/>
  <c r="C30" i="35"/>
  <c r="D62" i="2"/>
  <c r="B47" i="10"/>
  <c r="CL8" i="5"/>
  <c r="C62" i="2"/>
  <c r="C63" i="2" s="1"/>
  <c r="C24" i="35" s="1"/>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I4" i="5"/>
  <c r="EG4" i="5"/>
  <c r="AB5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B24" i="26" s="1"/>
  <c r="A32" i="26"/>
  <c r="H32" i="26" s="1"/>
  <c r="A136" i="25"/>
  <c r="A42" i="25"/>
  <c r="A35" i="25"/>
  <c r="C35" i="25" s="1"/>
  <c r="A18" i="25"/>
  <c r="G18" i="25" s="1"/>
  <c r="A141" i="25"/>
  <c r="B141" i="25" s="1"/>
  <c r="A56" i="26"/>
  <c r="C56" i="26" s="1"/>
  <c r="A64" i="26"/>
  <c r="H64" i="26" s="1"/>
  <c r="A110" i="25"/>
  <c r="C110" i="25" s="1"/>
  <c r="A60" i="25"/>
  <c r="A64" i="25"/>
  <c r="A140" i="25"/>
  <c r="C140" i="25" s="1"/>
  <c r="H10" i="26"/>
  <c r="A25" i="26"/>
  <c r="B25" i="26" s="1"/>
  <c r="H9" i="25"/>
  <c r="A117" i="25"/>
  <c r="C117" i="25" s="1"/>
  <c r="A20" i="26"/>
  <c r="H20" i="26" s="1"/>
  <c r="A19" i="26"/>
  <c r="A102" i="25"/>
  <c r="A82" i="25"/>
  <c r="H82" i="25" s="1"/>
  <c r="A22" i="25"/>
  <c r="C22" i="25" s="1"/>
  <c r="A61" i="25"/>
  <c r="H61" i="25" s="1"/>
  <c r="A180" i="25"/>
  <c r="B180" i="25" s="1"/>
  <c r="A23" i="25"/>
  <c r="C23" i="25" s="1"/>
  <c r="A306" i="24"/>
  <c r="B306" i="24" s="1"/>
  <c r="A73" i="24"/>
  <c r="T43" i="11"/>
  <c r="AC40" i="11"/>
  <c r="AG40" i="11"/>
  <c r="A176" i="25"/>
  <c r="C176" i="25" s="1"/>
  <c r="A174" i="25"/>
  <c r="B174" i="25" s="1"/>
  <c r="A44" i="25"/>
  <c r="C44" i="25" s="1"/>
  <c r="A73" i="25"/>
  <c r="B73" i="25" s="1"/>
  <c r="A133" i="25"/>
  <c r="U22" i="11"/>
  <c r="Q43" i="11"/>
  <c r="AA22" i="11"/>
  <c r="A19" i="24"/>
  <c r="B19" i="24" s="1"/>
  <c r="A274" i="24"/>
  <c r="H274" i="24" s="1"/>
  <c r="A137" i="24"/>
  <c r="B137" i="24" s="1"/>
  <c r="A176" i="24"/>
  <c r="B176" i="24" s="1"/>
  <c r="A44" i="24"/>
  <c r="A370" i="24"/>
  <c r="A228" i="24"/>
  <c r="C228" i="24" s="1"/>
  <c r="A105" i="24"/>
  <c r="H105" i="24" s="1"/>
  <c r="A144" i="24"/>
  <c r="B144" i="24" s="1"/>
  <c r="A24" i="24"/>
  <c r="H24" i="24" s="1"/>
  <c r="V19" i="11"/>
  <c r="A202" i="24"/>
  <c r="A290" i="24"/>
  <c r="A153" i="24"/>
  <c r="C153" i="24" s="1"/>
  <c r="A192" i="24"/>
  <c r="H192" i="24" s="1"/>
  <c r="A64" i="24"/>
  <c r="C64" i="24" s="1"/>
  <c r="AA31" i="5"/>
  <c r="A18" i="23"/>
  <c r="H18" i="23" s="1"/>
  <c r="A200" i="24"/>
  <c r="C200" i="24" s="1"/>
  <c r="A31" i="24"/>
  <c r="A29" i="24"/>
  <c r="A244" i="24"/>
  <c r="C244" i="24" s="1"/>
  <c r="A400" i="24"/>
  <c r="C400" i="24" s="1"/>
  <c r="A384" i="24"/>
  <c r="B384" i="24" s="1"/>
  <c r="A368" i="24"/>
  <c r="B368" i="24" s="1"/>
  <c r="A352" i="24"/>
  <c r="B352" i="24" s="1"/>
  <c r="A336" i="24"/>
  <c r="H336" i="24" s="1"/>
  <c r="A320" i="24"/>
  <c r="A304" i="24"/>
  <c r="A288" i="24"/>
  <c r="B288" i="24" s="1"/>
  <c r="A272" i="24"/>
  <c r="B272" i="24" s="1"/>
  <c r="A256" i="24"/>
  <c r="B256" i="24" s="1"/>
  <c r="A220" i="24"/>
  <c r="C220" i="24" s="1"/>
  <c r="A217" i="24"/>
  <c r="C217" i="24" s="1"/>
  <c r="A222" i="24"/>
  <c r="C222" i="24" s="1"/>
  <c r="A183" i="24"/>
  <c r="A167" i="24"/>
  <c r="A151" i="24"/>
  <c r="B151" i="24" s="1"/>
  <c r="A135" i="24"/>
  <c r="C135" i="24" s="1"/>
  <c r="A119" i="24"/>
  <c r="C119" i="24" s="1"/>
  <c r="A103" i="24"/>
  <c r="C103" i="24" s="1"/>
  <c r="A87" i="24"/>
  <c r="B87" i="24" s="1"/>
  <c r="A71" i="24"/>
  <c r="C71" i="24" s="1"/>
  <c r="A55" i="24"/>
  <c r="A39" i="24"/>
  <c r="A190" i="24"/>
  <c r="C190" i="24" s="1"/>
  <c r="A174" i="24"/>
  <c r="C174" i="24" s="1"/>
  <c r="A158" i="24"/>
  <c r="C158" i="24" s="1"/>
  <c r="A142" i="24"/>
  <c r="C142" i="24" s="1"/>
  <c r="A126" i="24"/>
  <c r="H126" i="24" s="1"/>
  <c r="A110" i="24"/>
  <c r="C110" i="24" s="1"/>
  <c r="A94" i="24"/>
  <c r="A78" i="24"/>
  <c r="A62" i="24"/>
  <c r="C62" i="24" s="1"/>
  <c r="A42" i="24"/>
  <c r="C42" i="24" s="1"/>
  <c r="A22" i="24"/>
  <c r="H22" i="24" s="1"/>
  <c r="A243" i="24"/>
  <c r="B243" i="24" s="1"/>
  <c r="A237" i="24"/>
  <c r="H237" i="24" s="1"/>
  <c r="A21" i="24"/>
  <c r="B21" i="24" s="1"/>
  <c r="A239" i="24"/>
  <c r="A398" i="24"/>
  <c r="A382" i="24"/>
  <c r="B382" i="24" s="1"/>
  <c r="A366" i="24"/>
  <c r="C366" i="24" s="1"/>
  <c r="A350" i="24"/>
  <c r="B350" i="24" s="1"/>
  <c r="A334" i="24"/>
  <c r="B334" i="24" s="1"/>
  <c r="A318" i="24"/>
  <c r="C318" i="24" s="1"/>
  <c r="A302" i="24"/>
  <c r="C302" i="24" s="1"/>
  <c r="A286" i="24"/>
  <c r="A270" i="24"/>
  <c r="A254" i="24"/>
  <c r="C254" i="24" s="1"/>
  <c r="A212" i="24"/>
  <c r="C212" i="24" s="1"/>
  <c r="A209" i="24"/>
  <c r="C209" i="24" s="1"/>
  <c r="A214" i="24"/>
  <c r="C214" i="24" s="1"/>
  <c r="A181" i="24"/>
  <c r="C181" i="24" s="1"/>
  <c r="A165" i="24"/>
  <c r="C165" i="24" s="1"/>
  <c r="A149" i="24"/>
  <c r="A133" i="24"/>
  <c r="A117" i="24"/>
  <c r="C117" i="24" s="1"/>
  <c r="A101" i="24"/>
  <c r="C101" i="24" s="1"/>
  <c r="A85" i="24"/>
  <c r="C85" i="24" s="1"/>
  <c r="A69" i="24"/>
  <c r="C69" i="24" s="1"/>
  <c r="A53" i="24"/>
  <c r="B53" i="24" s="1"/>
  <c r="A37" i="24"/>
  <c r="B37" i="24" s="1"/>
  <c r="A188" i="24"/>
  <c r="A172" i="24"/>
  <c r="A156" i="24"/>
  <c r="C156" i="24" s="1"/>
  <c r="A140" i="24"/>
  <c r="C140" i="24" s="1"/>
  <c r="A124" i="24"/>
  <c r="C124" i="24" s="1"/>
  <c r="A108" i="24"/>
  <c r="C108" i="24" s="1"/>
  <c r="A92" i="24"/>
  <c r="B92" i="24" s="1"/>
  <c r="A76" i="24"/>
  <c r="B76" i="24" s="1"/>
  <c r="A60" i="24"/>
  <c r="A38" i="24"/>
  <c r="H10" i="24"/>
  <c r="H7" i="23"/>
  <c r="A235" i="24"/>
  <c r="C235" i="24" s="1"/>
  <c r="A229" i="24"/>
  <c r="C229" i="24" s="1"/>
  <c r="A242" i="24"/>
  <c r="A231" i="24"/>
  <c r="H231" i="24" s="1"/>
  <c r="A396" i="24"/>
  <c r="A380" i="24"/>
  <c r="A364" i="24"/>
  <c r="B364" i="24" s="1"/>
  <c r="A348" i="24"/>
  <c r="H348" i="24" s="1"/>
  <c r="A332" i="24"/>
  <c r="B332" i="24" s="1"/>
  <c r="A316" i="24"/>
  <c r="B316" i="24" s="1"/>
  <c r="A300" i="24"/>
  <c r="A284" i="24"/>
  <c r="B284" i="24" s="1"/>
  <c r="A268" i="24"/>
  <c r="A252" i="24"/>
  <c r="A204" i="24"/>
  <c r="C204" i="24" s="1"/>
  <c r="A201" i="24"/>
  <c r="C201" i="24" s="1"/>
  <c r="A206" i="24"/>
  <c r="C206" i="24" s="1"/>
  <c r="A179" i="24"/>
  <c r="C179" i="24" s="1"/>
  <c r="A163" i="24"/>
  <c r="A147" i="24"/>
  <c r="C147" i="24" s="1"/>
  <c r="A131" i="24"/>
  <c r="A115" i="24"/>
  <c r="A99" i="24"/>
  <c r="H99" i="24" s="1"/>
  <c r="A83" i="24"/>
  <c r="B83" i="24" s="1"/>
  <c r="A67" i="24"/>
  <c r="C67" i="24" s="1"/>
  <c r="A51" i="24"/>
  <c r="B51" i="24" s="1"/>
  <c r="A32" i="24"/>
  <c r="A186" i="24"/>
  <c r="H186" i="24" s="1"/>
  <c r="A170" i="24"/>
  <c r="A154" i="24"/>
  <c r="A138" i="24"/>
  <c r="C138" i="24" s="1"/>
  <c r="A122" i="24"/>
  <c r="C122" i="24" s="1"/>
  <c r="A106" i="24"/>
  <c r="C106" i="24" s="1"/>
  <c r="A90" i="24"/>
  <c r="C90" i="24" s="1"/>
  <c r="A74" i="24"/>
  <c r="A58" i="24"/>
  <c r="C58" i="24" s="1"/>
  <c r="A36" i="24"/>
  <c r="C18" i="24"/>
  <c r="CQ107" i="5"/>
  <c r="A227" i="24"/>
  <c r="B227" i="24" s="1"/>
  <c r="A221" i="24"/>
  <c r="H221" i="24" s="1"/>
  <c r="A234" i="24"/>
  <c r="H234" i="24" s="1"/>
  <c r="A223" i="24"/>
  <c r="A394" i="24"/>
  <c r="B394" i="24" s="1"/>
  <c r="A378" i="24"/>
  <c r="A362" i="24"/>
  <c r="A346" i="24"/>
  <c r="H346" i="24" s="1"/>
  <c r="A330" i="24"/>
  <c r="B330" i="24" s="1"/>
  <c r="A314" i="24"/>
  <c r="B314" i="24" s="1"/>
  <c r="A298" i="24"/>
  <c r="H298" i="24" s="1"/>
  <c r="A282" i="24"/>
  <c r="A266" i="24"/>
  <c r="H266" i="24" s="1"/>
  <c r="A250" i="24"/>
  <c r="A196" i="24"/>
  <c r="A33" i="24"/>
  <c r="B33" i="24" s="1"/>
  <c r="A198" i="24"/>
  <c r="C198" i="24" s="1"/>
  <c r="A177" i="24"/>
  <c r="C177" i="24" s="1"/>
  <c r="A161" i="24"/>
  <c r="H161" i="24" s="1"/>
  <c r="A145" i="24"/>
  <c r="A129" i="24"/>
  <c r="C129" i="24" s="1"/>
  <c r="A113" i="24"/>
  <c r="A97" i="24"/>
  <c r="A81" i="24"/>
  <c r="C81" i="24" s="1"/>
  <c r="A65" i="24"/>
  <c r="C65" i="24" s="1"/>
  <c r="A49" i="24"/>
  <c r="C49" i="24" s="1"/>
  <c r="A23" i="24"/>
  <c r="B23" i="24" s="1"/>
  <c r="A184" i="24"/>
  <c r="A168" i="24"/>
  <c r="C168" i="24" s="1"/>
  <c r="A152" i="24"/>
  <c r="A136" i="24"/>
  <c r="A120" i="24"/>
  <c r="C120" i="24" s="1"/>
  <c r="A104" i="24"/>
  <c r="B104" i="24" s="1"/>
  <c r="A88" i="24"/>
  <c r="C88" i="24" s="1"/>
  <c r="A72" i="24"/>
  <c r="C72" i="24" s="1"/>
  <c r="A54" i="24"/>
  <c r="A30" i="24"/>
  <c r="H30" i="24" s="1"/>
  <c r="H7" i="24"/>
  <c r="J7" i="17"/>
  <c r="B6" i="17"/>
  <c r="A240" i="24"/>
  <c r="B240" i="24" s="1"/>
  <c r="A219" i="24"/>
  <c r="C219" i="24" s="1"/>
  <c r="A213" i="24"/>
  <c r="C213" i="24" s="1"/>
  <c r="A226" i="24"/>
  <c r="A215" i="24"/>
  <c r="C215" i="24" s="1"/>
  <c r="A392" i="24"/>
  <c r="A376" i="24"/>
  <c r="A360" i="24"/>
  <c r="B360" i="24" s="1"/>
  <c r="A344" i="24"/>
  <c r="B344" i="24" s="1"/>
  <c r="A328" i="24"/>
  <c r="B328" i="24" s="1"/>
  <c r="A312" i="24"/>
  <c r="B312" i="24" s="1"/>
  <c r="A296" i="24"/>
  <c r="A280" i="24"/>
  <c r="C280" i="24" s="1"/>
  <c r="A264" i="24"/>
  <c r="A248" i="24"/>
  <c r="A193" i="24"/>
  <c r="C193" i="24" s="1"/>
  <c r="A25" i="24"/>
  <c r="B25" i="24" s="1"/>
  <c r="H9" i="24"/>
  <c r="A175" i="24"/>
  <c r="C175" i="24" s="1"/>
  <c r="A159" i="24"/>
  <c r="A143" i="24"/>
  <c r="C143" i="24" s="1"/>
  <c r="A127" i="24"/>
  <c r="A111" i="24"/>
  <c r="A95" i="24"/>
  <c r="H95" i="24" s="1"/>
  <c r="A79" i="24"/>
  <c r="C79" i="24" s="1"/>
  <c r="A63" i="24"/>
  <c r="B63" i="24" s="1"/>
  <c r="A47" i="24"/>
  <c r="B47" i="24" s="1"/>
  <c r="A20" i="24"/>
  <c r="A182" i="24"/>
  <c r="C182" i="24" s="1"/>
  <c r="A166" i="24"/>
  <c r="A150" i="24"/>
  <c r="A134" i="24"/>
  <c r="C134" i="24" s="1"/>
  <c r="A118" i="24"/>
  <c r="C118" i="24" s="1"/>
  <c r="A102" i="24"/>
  <c r="C102" i="24" s="1"/>
  <c r="A86" i="24"/>
  <c r="C86" i="24" s="1"/>
  <c r="A70" i="24"/>
  <c r="A52" i="24"/>
  <c r="C52" i="24" s="1"/>
  <c r="A257" i="24"/>
  <c r="A211" i="24"/>
  <c r="C211" i="24" s="1"/>
  <c r="A205" i="24"/>
  <c r="A218" i="24"/>
  <c r="C218" i="24" s="1"/>
  <c r="A207" i="24"/>
  <c r="H207" i="24" s="1"/>
  <c r="A390" i="24"/>
  <c r="B390" i="24" s="1"/>
  <c r="A374" i="24"/>
  <c r="H374" i="24" s="1"/>
  <c r="A358" i="24"/>
  <c r="H358" i="24" s="1"/>
  <c r="A342" i="24"/>
  <c r="A326" i="24"/>
  <c r="C326" i="24" s="1"/>
  <c r="A310" i="24"/>
  <c r="A294" i="24"/>
  <c r="B294" i="24" s="1"/>
  <c r="A278" i="24"/>
  <c r="B278" i="24" s="1"/>
  <c r="A262" i="24"/>
  <c r="B262" i="24" s="1"/>
  <c r="A246" i="24"/>
  <c r="B246" i="24" s="1"/>
  <c r="A241" i="24"/>
  <c r="B241" i="24" s="1"/>
  <c r="A18" i="24"/>
  <c r="A189" i="24"/>
  <c r="B189" i="24" s="1"/>
  <c r="A173" i="24"/>
  <c r="A157" i="24"/>
  <c r="C157" i="24" s="1"/>
  <c r="A141" i="24"/>
  <c r="C141" i="24" s="1"/>
  <c r="A125" i="24"/>
  <c r="H125" i="24" s="1"/>
  <c r="A109" i="24"/>
  <c r="H109" i="24" s="1"/>
  <c r="A93" i="24"/>
  <c r="C93" i="24" s="1"/>
  <c r="A77" i="24"/>
  <c r="A61" i="24"/>
  <c r="B61" i="24" s="1"/>
  <c r="A45" i="24"/>
  <c r="A34" i="24"/>
  <c r="H34" i="24" s="1"/>
  <c r="A180" i="24"/>
  <c r="C180" i="24" s="1"/>
  <c r="A164" i="24"/>
  <c r="C164" i="24" s="1"/>
  <c r="A148" i="24"/>
  <c r="C148" i="24" s="1"/>
  <c r="A132" i="24"/>
  <c r="C132" i="24" s="1"/>
  <c r="A116" i="24"/>
  <c r="A100" i="24"/>
  <c r="C100" i="24" s="1"/>
  <c r="A84" i="24"/>
  <c r="A68" i="24"/>
  <c r="C68" i="24" s="1"/>
  <c r="A50" i="24"/>
  <c r="B50" i="24" s="1"/>
  <c r="A35" i="24"/>
  <c r="B35" i="24" s="1"/>
  <c r="A273" i="24"/>
  <c r="C273" i="24" s="1"/>
  <c r="A203" i="24"/>
  <c r="C203" i="24" s="1"/>
  <c r="A197" i="24"/>
  <c r="A210" i="24"/>
  <c r="C210" i="24" s="1"/>
  <c r="A199" i="24"/>
  <c r="A388" i="24"/>
  <c r="H388" i="24" s="1"/>
  <c r="A372" i="24"/>
  <c r="B372" i="24" s="1"/>
  <c r="A356" i="24"/>
  <c r="B356" i="24" s="1"/>
  <c r="A340" i="24"/>
  <c r="B340" i="24" s="1"/>
  <c r="A324" i="24"/>
  <c r="B324" i="24" s="1"/>
  <c r="A308" i="24"/>
  <c r="A292" i="24"/>
  <c r="C292" i="24" s="1"/>
  <c r="A276" i="24"/>
  <c r="A260" i="24"/>
  <c r="H260" i="24" s="1"/>
  <c r="A236" i="24"/>
  <c r="C236" i="24" s="1"/>
  <c r="A233" i="24"/>
  <c r="C233" i="24" s="1"/>
  <c r="A238" i="24"/>
  <c r="C238" i="24" s="1"/>
  <c r="A187" i="24"/>
  <c r="H187" i="24" s="1"/>
  <c r="A171" i="24"/>
  <c r="A155" i="24"/>
  <c r="C155" i="24" s="1"/>
  <c r="A139" i="24"/>
  <c r="A123" i="24"/>
  <c r="H123" i="24" s="1"/>
  <c r="A107" i="24"/>
  <c r="C107" i="24" s="1"/>
  <c r="A91" i="24"/>
  <c r="C91" i="24" s="1"/>
  <c r="A75" i="24"/>
  <c r="B75" i="24" s="1"/>
  <c r="A59" i="24"/>
  <c r="B59" i="24" s="1"/>
  <c r="A43" i="24"/>
  <c r="A194" i="24"/>
  <c r="H194" i="24" s="1"/>
  <c r="A178" i="24"/>
  <c r="A162" i="24"/>
  <c r="H162" i="24" s="1"/>
  <c r="A146" i="24"/>
  <c r="B146" i="24" s="1"/>
  <c r="A130" i="24"/>
  <c r="C130" i="24" s="1"/>
  <c r="A114" i="24"/>
  <c r="B114" i="24" s="1"/>
  <c r="A98" i="24"/>
  <c r="C98" i="24" s="1"/>
  <c r="A82" i="24"/>
  <c r="A66" i="24"/>
  <c r="C66" i="24" s="1"/>
  <c r="A46" i="24"/>
  <c r="U36" i="11"/>
  <c r="A171" i="27"/>
  <c r="C171" i="27" s="1"/>
  <c r="A160" i="27"/>
  <c r="B160" i="27" s="1"/>
  <c r="CS32" i="5"/>
  <c r="A107" i="27"/>
  <c r="C107" i="27" s="1"/>
  <c r="A43" i="27"/>
  <c r="A144" i="25"/>
  <c r="C144" i="25" s="1"/>
  <c r="A85" i="25"/>
  <c r="C85" i="25" s="1"/>
  <c r="A118" i="25"/>
  <c r="B118" i="25" s="1"/>
  <c r="A182" i="25"/>
  <c r="B182" i="25" s="1"/>
  <c r="A26" i="25"/>
  <c r="C26" i="25" s="1"/>
  <c r="A74" i="25"/>
  <c r="C74" i="25" s="1"/>
  <c r="A28" i="25"/>
  <c r="C28" i="25" s="1"/>
  <c r="A67" i="25"/>
  <c r="A81" i="25"/>
  <c r="C81" i="25" s="1"/>
  <c r="A56" i="25"/>
  <c r="H56" i="25" s="1"/>
  <c r="A45" i="25"/>
  <c r="H45" i="25" s="1"/>
  <c r="A55" i="25"/>
  <c r="C55" i="25" s="1"/>
  <c r="A148" i="25"/>
  <c r="C148" i="25" s="1"/>
  <c r="A49" i="25"/>
  <c r="H49" i="25" s="1"/>
  <c r="A149" i="25"/>
  <c r="C149" i="25" s="1"/>
  <c r="V18" i="11"/>
  <c r="A39" i="25"/>
  <c r="C39" i="25" s="1"/>
  <c r="A152" i="25"/>
  <c r="A91" i="25"/>
  <c r="B91" i="25" s="1"/>
  <c r="A126" i="25"/>
  <c r="H126" i="25" s="1"/>
  <c r="A190" i="25"/>
  <c r="C190" i="25" s="1"/>
  <c r="A88" i="25"/>
  <c r="C88" i="25" s="1"/>
  <c r="A72" i="25"/>
  <c r="H72" i="25" s="1"/>
  <c r="A20" i="25"/>
  <c r="A59" i="25"/>
  <c r="C59" i="25" s="1"/>
  <c r="A79" i="25"/>
  <c r="A48" i="25"/>
  <c r="C48" i="25" s="1"/>
  <c r="A37" i="25"/>
  <c r="H37" i="25" s="1"/>
  <c r="A92" i="25"/>
  <c r="C92" i="25" s="1"/>
  <c r="A156" i="25"/>
  <c r="C156" i="25" s="1"/>
  <c r="A93" i="25"/>
  <c r="C93" i="25" s="1"/>
  <c r="A157" i="25"/>
  <c r="AI18" i="11"/>
  <c r="A34" i="27"/>
  <c r="B34" i="27" s="1"/>
  <c r="A143" i="27"/>
  <c r="B143" i="27" s="1"/>
  <c r="A96" i="25"/>
  <c r="C96" i="25" s="1"/>
  <c r="A160" i="25"/>
  <c r="C160" i="25" s="1"/>
  <c r="A99" i="25"/>
  <c r="H99" i="25" s="1"/>
  <c r="A134" i="25"/>
  <c r="B134" i="25" s="1"/>
  <c r="A197" i="25"/>
  <c r="A86" i="25"/>
  <c r="C86" i="25" s="1"/>
  <c r="A70" i="25"/>
  <c r="H70" i="25" s="1"/>
  <c r="A62" i="25"/>
  <c r="C62" i="25" s="1"/>
  <c r="A51" i="25"/>
  <c r="C51" i="25" s="1"/>
  <c r="A77" i="25"/>
  <c r="C77" i="25" s="1"/>
  <c r="A40" i="25"/>
  <c r="C40" i="25" s="1"/>
  <c r="A29" i="25"/>
  <c r="C29" i="25" s="1"/>
  <c r="A100" i="25"/>
  <c r="A164" i="25"/>
  <c r="C164" i="25" s="1"/>
  <c r="A101" i="25"/>
  <c r="C101" i="25" s="1"/>
  <c r="A165" i="25"/>
  <c r="C165" i="25" s="1"/>
  <c r="A112" i="27"/>
  <c r="H112" i="27" s="1"/>
  <c r="A79" i="27"/>
  <c r="H79" i="27" s="1"/>
  <c r="A104" i="25"/>
  <c r="H104" i="25" s="1"/>
  <c r="A168" i="25"/>
  <c r="B168" i="25" s="1"/>
  <c r="A31" i="25"/>
  <c r="A142" i="25"/>
  <c r="B142" i="25" s="1"/>
  <c r="A66" i="25"/>
  <c r="C66" i="25" s="1"/>
  <c r="A84" i="25"/>
  <c r="C84" i="25" s="1"/>
  <c r="A68" i="25"/>
  <c r="H68" i="25" s="1"/>
  <c r="A54" i="25"/>
  <c r="C54" i="25" s="1"/>
  <c r="A43" i="25"/>
  <c r="H43" i="25" s="1"/>
  <c r="A75" i="25"/>
  <c r="B75" i="25" s="1"/>
  <c r="A32" i="25"/>
  <c r="A21" i="25"/>
  <c r="C21" i="25" s="1"/>
  <c r="A108" i="25"/>
  <c r="C108" i="25" s="1"/>
  <c r="A172" i="25"/>
  <c r="B172" i="25" s="1"/>
  <c r="A109" i="25"/>
  <c r="H109" i="25" s="1"/>
  <c r="A173" i="25"/>
  <c r="B173" i="25" s="1"/>
  <c r="A191" i="27"/>
  <c r="C191" i="27" s="1"/>
  <c r="H9" i="27"/>
  <c r="A70" i="27"/>
  <c r="B70" i="27" s="1"/>
  <c r="A82" i="27"/>
  <c r="A120" i="25"/>
  <c r="C120" i="25" s="1"/>
  <c r="A184" i="25"/>
  <c r="C184" i="25" s="1"/>
  <c r="A94" i="25"/>
  <c r="H94" i="25" s="1"/>
  <c r="A158" i="25"/>
  <c r="B158" i="25" s="1"/>
  <c r="A50" i="25"/>
  <c r="A80" i="25"/>
  <c r="H80" i="25" s="1"/>
  <c r="A52" i="25"/>
  <c r="C52" i="25" s="1"/>
  <c r="A38" i="25"/>
  <c r="A27" i="25"/>
  <c r="B27" i="25" s="1"/>
  <c r="A71" i="25"/>
  <c r="B71" i="25" s="1"/>
  <c r="A19" i="25"/>
  <c r="B19" i="25" s="1"/>
  <c r="H8" i="25"/>
  <c r="A124" i="25"/>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A71" i="27"/>
  <c r="C71" i="27" s="1"/>
  <c r="C18" i="27"/>
  <c r="A89" i="27"/>
  <c r="B89" i="27" s="1"/>
  <c r="A178" i="27"/>
  <c r="H178" i="27" s="1"/>
  <c r="CS8" i="5"/>
  <c r="CO8" i="5"/>
  <c r="A48" i="27"/>
  <c r="H48" i="27" s="1"/>
  <c r="A137" i="27"/>
  <c r="A207" i="27"/>
  <c r="H207" i="27" s="1"/>
  <c r="A84" i="27"/>
  <c r="B84" i="27" s="1"/>
  <c r="A155" i="27"/>
  <c r="B155" i="27" s="1"/>
  <c r="A91" i="27"/>
  <c r="C91" i="27" s="1"/>
  <c r="A27" i="27"/>
  <c r="B27" i="27" s="1"/>
  <c r="A127" i="27"/>
  <c r="A63" i="27"/>
  <c r="B63" i="27" s="1"/>
  <c r="H7" i="27"/>
  <c r="A96" i="27"/>
  <c r="B96" i="27" s="1"/>
  <c r="A187" i="27"/>
  <c r="B187" i="27" s="1"/>
  <c r="B75" i="10"/>
  <c r="C74" i="10" s="1"/>
  <c r="C75" i="10" s="1"/>
  <c r="D74" i="10" s="1"/>
  <c r="D75" i="10" s="1"/>
  <c r="E74" i="10" s="1"/>
  <c r="E75" i="10" s="1"/>
  <c r="F74" i="10" s="1"/>
  <c r="F75" i="10" s="1"/>
  <c r="G74" i="10" s="1"/>
  <c r="G75" i="10" s="1"/>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U74" i="10" s="1"/>
  <c r="U75" i="10" s="1"/>
  <c r="V74" i="10" s="1"/>
  <c r="V75" i="10" s="1"/>
  <c r="W74" i="10" s="1"/>
  <c r="W75" i="10" s="1"/>
  <c r="X74" i="10" s="1"/>
  <c r="X75" i="10" s="1"/>
  <c r="Y74" i="10" s="1"/>
  <c r="Y75" i="10" s="1"/>
  <c r="Z74" i="10" s="1"/>
  <c r="Z75" i="10" s="1"/>
  <c r="AA74" i="10" s="1"/>
  <c r="AA75" i="10" s="1"/>
  <c r="AB74" i="10" s="1"/>
  <c r="AB75" i="10" s="1"/>
  <c r="AC74" i="10" s="1"/>
  <c r="AC75" i="10" s="1"/>
  <c r="AD74" i="10" s="1"/>
  <c r="AD75" i="10" s="1"/>
  <c r="AE74" i="10" s="1"/>
  <c r="AE75" i="10" s="1"/>
  <c r="AF74" i="10" s="1"/>
  <c r="AF75" i="10" s="1"/>
  <c r="AG74" i="10" s="1"/>
  <c r="AG75" i="10" s="1"/>
  <c r="AH74" i="10" s="1"/>
  <c r="AH75" i="10" s="1"/>
  <c r="AI74" i="10" s="1"/>
  <c r="AI75" i="10" s="1"/>
  <c r="AJ74" i="10" s="1"/>
  <c r="AJ75" i="10" s="1"/>
  <c r="AK74" i="10" s="1"/>
  <c r="AK75" i="10" s="1"/>
  <c r="AL74" i="10" s="1"/>
  <c r="AL75" i="10" s="1"/>
  <c r="AM74" i="10" s="1"/>
  <c r="AM75" i="10" s="1"/>
  <c r="AN74" i="10" s="1"/>
  <c r="AN75" i="10" s="1"/>
  <c r="AO74" i="10" s="1"/>
  <c r="AO75" i="10" s="1"/>
  <c r="AP74" i="10" s="1"/>
  <c r="AP75" i="10" s="1"/>
  <c r="AQ74" i="10" s="1"/>
  <c r="AQ75" i="10" s="1"/>
  <c r="AR74" i="10" s="1"/>
  <c r="AR75" i="10" s="1"/>
  <c r="AS74" i="10" s="1"/>
  <c r="AS75" i="10" s="1"/>
  <c r="A66" i="27"/>
  <c r="B66" i="27" s="1"/>
  <c r="A144" i="27"/>
  <c r="A215" i="27"/>
  <c r="A102" i="27"/>
  <c r="H102" i="27" s="1"/>
  <c r="A147" i="27"/>
  <c r="A83" i="27"/>
  <c r="H83" i="27" s="1"/>
  <c r="A119" i="27"/>
  <c r="B119" i="27" s="1"/>
  <c r="A55" i="27"/>
  <c r="C55" i="27" s="1"/>
  <c r="A25" i="27"/>
  <c r="B25" i="27" s="1"/>
  <c r="A114" i="27"/>
  <c r="A195" i="27"/>
  <c r="A73" i="27"/>
  <c r="B73" i="27" s="1"/>
  <c r="A162" i="27"/>
  <c r="A223" i="27"/>
  <c r="H223" i="27" s="1"/>
  <c r="A109" i="27"/>
  <c r="B109" i="27" s="1"/>
  <c r="A139" i="27"/>
  <c r="H139" i="27" s="1"/>
  <c r="A75" i="27"/>
  <c r="B75" i="27" s="1"/>
  <c r="A175" i="27"/>
  <c r="A111" i="27"/>
  <c r="A47" i="27"/>
  <c r="C47" i="27" s="1"/>
  <c r="A32" i="27"/>
  <c r="A121" i="27"/>
  <c r="B121" i="27" s="1"/>
  <c r="A203" i="27"/>
  <c r="H203" i="27" s="1"/>
  <c r="A80" i="27"/>
  <c r="H80" i="27" s="1"/>
  <c r="A169" i="27"/>
  <c r="C169" i="27" s="1"/>
  <c r="A38" i="27"/>
  <c r="H38" i="27" s="1"/>
  <c r="A116" i="27"/>
  <c r="B116" i="27" s="1"/>
  <c r="A131" i="27"/>
  <c r="B131" i="27" s="1"/>
  <c r="A67" i="27"/>
  <c r="A167" i="27"/>
  <c r="B167" i="27" s="1"/>
  <c r="A103" i="27"/>
  <c r="B103" i="27" s="1"/>
  <c r="A39" i="27"/>
  <c r="B39" i="27" s="1"/>
  <c r="A50" i="27"/>
  <c r="B50" i="27" s="1"/>
  <c r="A128" i="27"/>
  <c r="C128" i="27" s="1"/>
  <c r="A211" i="27"/>
  <c r="D8" i="13"/>
  <c r="A98" i="27"/>
  <c r="A176" i="27"/>
  <c r="B176" i="27" s="1"/>
  <c r="A45" i="27"/>
  <c r="H45" i="27" s="1"/>
  <c r="A134" i="27"/>
  <c r="C134" i="27" s="1"/>
  <c r="A123" i="27"/>
  <c r="B123" i="27" s="1"/>
  <c r="A59" i="27"/>
  <c r="B59" i="27" s="1"/>
  <c r="A159" i="27"/>
  <c r="B159" i="27" s="1"/>
  <c r="A95" i="27"/>
  <c r="B95" i="27" s="1"/>
  <c r="A31" i="27"/>
  <c r="A57" i="27"/>
  <c r="C57" i="27" s="1"/>
  <c r="A146" i="27"/>
  <c r="H146" i="27" s="1"/>
  <c r="A219" i="27"/>
  <c r="B219" i="27" s="1"/>
  <c r="A105" i="27"/>
  <c r="B105" i="27" s="1"/>
  <c r="A183" i="27"/>
  <c r="H183" i="27" s="1"/>
  <c r="A52" i="27"/>
  <c r="B52" i="27" s="1"/>
  <c r="A179" i="27"/>
  <c r="B179" i="27" s="1"/>
  <c r="A115" i="27"/>
  <c r="A51" i="27"/>
  <c r="C51" i="27" s="1"/>
  <c r="A151" i="27"/>
  <c r="B151" i="27" s="1"/>
  <c r="A87" i="27"/>
  <c r="B87" i="27" s="1"/>
  <c r="A23" i="27"/>
  <c r="C23" i="27" s="1"/>
  <c r="A64" i="27"/>
  <c r="C64" i="27" s="1"/>
  <c r="A153" i="27"/>
  <c r="H153" i="27" s="1"/>
  <c r="CO32" i="5"/>
  <c r="AB50"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AB40" i="5"/>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AB44" i="5"/>
  <c r="V24" i="11"/>
  <c r="Q32" i="11"/>
  <c r="AD26" i="11"/>
  <c r="CO71" i="5"/>
  <c r="Y27" i="11"/>
  <c r="AA27" i="11"/>
  <c r="V26" i="11"/>
  <c r="Z26" i="11"/>
  <c r="Y6" i="11"/>
  <c r="AC24" i="11"/>
  <c r="S27" i="11"/>
  <c r="Z27" i="11"/>
  <c r="AI24" i="11"/>
  <c r="AB32" i="11"/>
  <c r="P32" i="11"/>
  <c r="W26" i="11"/>
  <c r="AC26" i="11"/>
  <c r="U27" i="11"/>
  <c r="Z24" i="11"/>
  <c r="AI27" i="11"/>
  <c r="AE6" i="11"/>
  <c r="AG24" i="11"/>
  <c r="X32" i="11"/>
  <c r="AB6" i="11"/>
  <c r="L6" i="11"/>
  <c r="M6" i="11" s="1"/>
  <c r="Z6" i="11" s="1"/>
  <c r="AG6" i="11"/>
  <c r="U24" i="11"/>
  <c r="AD27" i="11"/>
  <c r="W24" i="11"/>
  <c r="AA32" i="11"/>
  <c r="AD32" i="11"/>
  <c r="AI26" i="11"/>
  <c r="AG26" i="11"/>
  <c r="AA26" i="11"/>
  <c r="U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AD6"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AB53" i="5"/>
  <c r="CN44" i="5"/>
  <c r="CM26" i="5"/>
  <c r="AE37" i="11"/>
  <c r="AB42" i="5"/>
  <c r="CP81" i="5"/>
  <c r="AB38" i="5"/>
  <c r="Q48" i="11"/>
  <c r="CP86" i="5"/>
  <c r="CM10" i="5"/>
  <c r="P30" i="11"/>
  <c r="CP89" i="5"/>
  <c r="CP84" i="5"/>
  <c r="AB46" i="5"/>
  <c r="Q30" i="11"/>
  <c r="AC37" i="11"/>
  <c r="AE42" i="11"/>
  <c r="R29" i="11"/>
  <c r="AH30" i="11"/>
  <c r="S37" i="11"/>
  <c r="X42" i="11"/>
  <c r="R30" i="11"/>
  <c r="S45" i="11"/>
  <c r="X37" i="11"/>
  <c r="CQ96" i="5"/>
  <c r="AB37" i="11"/>
  <c r="AB37" i="5"/>
  <c r="Z37" i="11"/>
  <c r="CP76" i="5"/>
  <c r="AI37" i="11"/>
  <c r="AA48" i="11"/>
  <c r="CQ8" i="5"/>
  <c r="AB45"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B33" i="5"/>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AB48" i="5"/>
  <c r="CM11" i="5"/>
  <c r="CP74" i="5"/>
  <c r="CO65" i="5"/>
  <c r="AA21" i="5"/>
  <c r="CM17" i="5"/>
  <c r="CM13" i="5"/>
  <c r="CN48" i="5"/>
  <c r="Y44" i="11"/>
  <c r="AA13" i="5"/>
  <c r="X39" i="11"/>
  <c r="CM20" i="5"/>
  <c r="CN46" i="5"/>
  <c r="CO60" i="5"/>
  <c r="R28" i="11"/>
  <c r="S48" i="11"/>
  <c r="AA20" i="5"/>
  <c r="AB34" i="5"/>
  <c r="AB43" i="5"/>
  <c r="CM19" i="5"/>
  <c r="CN33" i="5"/>
  <c r="AB47" i="5"/>
  <c r="CO59" i="5"/>
  <c r="R24" i="11"/>
  <c r="R20" i="11"/>
  <c r="CQ9" i="5"/>
  <c r="CM28" i="5"/>
  <c r="AB39" i="5"/>
  <c r="CM31" i="5"/>
  <c r="CN54" i="5"/>
  <c r="CO69" i="5"/>
  <c r="AB41" i="5"/>
  <c r="AA18" i="5"/>
  <c r="R16" i="11"/>
  <c r="CM25" i="5"/>
  <c r="CM22" i="5"/>
  <c r="CQ102" i="5"/>
  <c r="S33" i="11"/>
  <c r="AB36" i="5"/>
  <c r="CN41" i="5"/>
  <c r="CN49" i="5"/>
  <c r="CP88" i="5"/>
  <c r="AA30" i="5"/>
  <c r="S43" i="11"/>
  <c r="S42" i="11"/>
  <c r="AA12" i="5"/>
  <c r="AA28" i="5"/>
  <c r="CN34" i="5"/>
  <c r="AA25" i="5"/>
  <c r="CN36" i="5"/>
  <c r="CO64" i="5"/>
  <c r="CN32" i="5"/>
  <c r="CN37" i="5"/>
  <c r="CO73" i="5"/>
  <c r="CM16" i="5"/>
  <c r="R23" i="11"/>
  <c r="AB32" i="5"/>
  <c r="AA23" i="5"/>
  <c r="CN43" i="5"/>
  <c r="CO72" i="5"/>
  <c r="CQ94" i="5"/>
  <c r="CQ108" i="5"/>
  <c r="CQ10" i="5"/>
  <c r="AA11" i="5"/>
  <c r="CP82" i="5"/>
  <c r="CM24" i="5"/>
  <c r="R19" i="11"/>
  <c r="S32" i="11"/>
  <c r="CM15" i="5"/>
  <c r="CM23" i="5"/>
  <c r="AA22" i="5"/>
  <c r="AB35" i="5"/>
  <c r="CO68" i="5"/>
  <c r="CM12" i="5"/>
  <c r="AA24" i="5"/>
  <c r="CN45" i="5"/>
  <c r="AA19" i="5"/>
  <c r="CN39" i="5"/>
  <c r="CN35" i="5"/>
  <c r="AA16" i="5"/>
  <c r="CM18" i="5"/>
  <c r="AB49"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CZ4" i="5" s="1"/>
  <c r="AB8" i="11"/>
  <c r="CL9" i="5"/>
  <c r="CL10" i="5"/>
  <c r="CW9" i="5"/>
  <c r="CW4" i="5" s="1"/>
  <c r="Z8" i="5"/>
  <c r="E3" i="8"/>
  <c r="H6" i="12"/>
  <c r="H7" i="12"/>
  <c r="C18" i="12"/>
  <c r="H8" i="24"/>
  <c r="A27" i="24"/>
  <c r="B27" i="24" s="1"/>
  <c r="A48" i="24"/>
  <c r="H48" i="24" s="1"/>
  <c r="A26" i="24"/>
  <c r="C26" i="24" s="1"/>
  <c r="A40" i="24"/>
  <c r="H40" i="24" s="1"/>
  <c r="A56" i="24"/>
  <c r="C56" i="24" s="1"/>
  <c r="A18" i="12"/>
  <c r="G18" i="12" s="1"/>
  <c r="C8" i="10"/>
  <c r="B98" i="27"/>
  <c r="C98" i="27"/>
  <c r="H98" i="27"/>
  <c r="B38" i="27"/>
  <c r="C38" i="27"/>
  <c r="C116" i="27"/>
  <c r="H116" i="27"/>
  <c r="B67" i="27"/>
  <c r="C67" i="27"/>
  <c r="H67" i="27"/>
  <c r="B128" i="27"/>
  <c r="H211" i="27"/>
  <c r="C211" i="27"/>
  <c r="B211" i="27"/>
  <c r="B48" i="26"/>
  <c r="C48" i="26"/>
  <c r="H48" i="26"/>
  <c r="C112" i="25"/>
  <c r="B112" i="25"/>
  <c r="H112" i="25"/>
  <c r="C63" i="25"/>
  <c r="H63" i="25"/>
  <c r="B63" i="25"/>
  <c r="C150" i="25"/>
  <c r="B150" i="25"/>
  <c r="H150" i="25"/>
  <c r="C60" i="25"/>
  <c r="H60" i="25"/>
  <c r="B60" i="25"/>
  <c r="C46" i="25"/>
  <c r="B46" i="25"/>
  <c r="C181" i="25"/>
  <c r="B181" i="25"/>
  <c r="H181" i="25"/>
  <c r="B31" i="24"/>
  <c r="C31" i="24"/>
  <c r="H31" i="24"/>
  <c r="B29" i="24"/>
  <c r="H29" i="24"/>
  <c r="C29" i="24"/>
  <c r="B244" i="24"/>
  <c r="B320" i="24"/>
  <c r="C320" i="24"/>
  <c r="H320" i="24"/>
  <c r="B304" i="24"/>
  <c r="C304" i="24"/>
  <c r="H304" i="24"/>
  <c r="B217" i="24"/>
  <c r="C183" i="24"/>
  <c r="B183" i="24"/>
  <c r="H183" i="24"/>
  <c r="C167" i="24"/>
  <c r="B167" i="24"/>
  <c r="H167" i="24"/>
  <c r="C87" i="24"/>
  <c r="H87" i="24"/>
  <c r="B55" i="24"/>
  <c r="C55" i="24"/>
  <c r="H55" i="24"/>
  <c r="B39" i="24"/>
  <c r="C39" i="24"/>
  <c r="H39" i="24"/>
  <c r="H190" i="24"/>
  <c r="C126" i="24"/>
  <c r="B126" i="24"/>
  <c r="C94" i="24"/>
  <c r="B94" i="24"/>
  <c r="H94" i="24"/>
  <c r="C78" i="24"/>
  <c r="B78" i="24"/>
  <c r="H78" i="24"/>
  <c r="C46" i="24"/>
  <c r="B46" i="24"/>
  <c r="H46" i="24"/>
  <c r="B100" i="10"/>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183" i="27"/>
  <c r="C59" i="27"/>
  <c r="H59" i="27"/>
  <c r="B31" i="27"/>
  <c r="C31" i="27"/>
  <c r="H31" i="27"/>
  <c r="B56" i="26"/>
  <c r="H56" i="26"/>
  <c r="B57" i="26"/>
  <c r="C57" i="26"/>
  <c r="H57" i="26"/>
  <c r="C50" i="25"/>
  <c r="B50" i="25"/>
  <c r="H50" i="25"/>
  <c r="C38" i="25"/>
  <c r="H38" i="25"/>
  <c r="B38" i="25"/>
  <c r="C124" i="25"/>
  <c r="B124" i="25"/>
  <c r="H124" i="25"/>
  <c r="H125" i="25"/>
  <c r="H189" i="25"/>
  <c r="C237" i="24"/>
  <c r="B237" i="24"/>
  <c r="C239" i="24"/>
  <c r="B239" i="24"/>
  <c r="H239" i="24"/>
  <c r="B398" i="24"/>
  <c r="C398" i="24"/>
  <c r="H398" i="24"/>
  <c r="B318" i="24"/>
  <c r="B286" i="24"/>
  <c r="C286" i="24"/>
  <c r="H286" i="24"/>
  <c r="B270" i="24"/>
  <c r="C270" i="24"/>
  <c r="H270" i="24"/>
  <c r="B181" i="24"/>
  <c r="C149" i="24"/>
  <c r="B149" i="24"/>
  <c r="H149" i="24"/>
  <c r="C133" i="24"/>
  <c r="B133" i="24"/>
  <c r="H133" i="24"/>
  <c r="B117" i="24"/>
  <c r="C53" i="24"/>
  <c r="H53" i="24"/>
  <c r="C188" i="24"/>
  <c r="H188" i="24"/>
  <c r="B188" i="24"/>
  <c r="C172" i="24"/>
  <c r="H172" i="24"/>
  <c r="B172" i="24"/>
  <c r="C92" i="24"/>
  <c r="H92" i="24"/>
  <c r="C60" i="24"/>
  <c r="B60" i="24"/>
  <c r="H60" i="24"/>
  <c r="C44" i="24"/>
  <c r="B44" i="24"/>
  <c r="H44"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91" i="27"/>
  <c r="B115" i="27"/>
  <c r="H115" i="27"/>
  <c r="C115" i="27"/>
  <c r="B51" i="27"/>
  <c r="B64" i="27"/>
  <c r="H64" i="27"/>
  <c r="B153" i="27"/>
  <c r="C153" i="27"/>
  <c r="B19" i="27"/>
  <c r="H19" i="27"/>
  <c r="C19" i="27"/>
  <c r="B64" i="26"/>
  <c r="C128" i="25"/>
  <c r="B128" i="25"/>
  <c r="H128" i="25"/>
  <c r="C102" i="25"/>
  <c r="B102" i="25"/>
  <c r="H102" i="25"/>
  <c r="C166" i="25"/>
  <c r="B166" i="25"/>
  <c r="H166" i="25"/>
  <c r="C42" i="25"/>
  <c r="B42" i="25"/>
  <c r="H42" i="25"/>
  <c r="C78" i="25"/>
  <c r="B78" i="25"/>
  <c r="H78" i="25"/>
  <c r="C30" i="25"/>
  <c r="H30" i="25"/>
  <c r="B30" i="25"/>
  <c r="B18" i="25"/>
  <c r="C132" i="25"/>
  <c r="B132" i="25"/>
  <c r="H132" i="25"/>
  <c r="H193" i="25"/>
  <c r="B193" i="25"/>
  <c r="C193" i="25"/>
  <c r="C133" i="25"/>
  <c r="B133" i="25"/>
  <c r="H133" i="25"/>
  <c r="C196" i="25"/>
  <c r="B196" i="25"/>
  <c r="C242" i="24"/>
  <c r="B242" i="24"/>
  <c r="H242" i="24"/>
  <c r="B231" i="24"/>
  <c r="B396" i="24"/>
  <c r="C396" i="24"/>
  <c r="H396" i="24"/>
  <c r="B380" i="24"/>
  <c r="C380" i="24"/>
  <c r="H380" i="24"/>
  <c r="H364" i="24"/>
  <c r="B300" i="24"/>
  <c r="C300" i="24"/>
  <c r="H300" i="24"/>
  <c r="B268" i="24"/>
  <c r="C268" i="24"/>
  <c r="H268" i="24"/>
  <c r="B252" i="24"/>
  <c r="C252" i="24"/>
  <c r="H252" i="24"/>
  <c r="C163" i="24"/>
  <c r="B163" i="24"/>
  <c r="H163" i="24"/>
  <c r="C131" i="24"/>
  <c r="B131" i="24"/>
  <c r="H131" i="24"/>
  <c r="C115" i="24"/>
  <c r="B115" i="24"/>
  <c r="H115" i="24"/>
  <c r="C99" i="24"/>
  <c r="H32" i="24"/>
  <c r="B32" i="24"/>
  <c r="C32" i="24"/>
  <c r="C170" i="24"/>
  <c r="B170" i="24"/>
  <c r="H170" i="24"/>
  <c r="C154" i="24"/>
  <c r="B154" i="24"/>
  <c r="H154" i="24"/>
  <c r="C74" i="24"/>
  <c r="B74" i="24"/>
  <c r="H7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107" i="27"/>
  <c r="B43" i="27"/>
  <c r="C43" i="27"/>
  <c r="H43" i="27"/>
  <c r="B82" i="27"/>
  <c r="H82" i="27"/>
  <c r="C82" i="27"/>
  <c r="C73" i="26"/>
  <c r="H73" i="26"/>
  <c r="C136" i="25"/>
  <c r="B136" i="25"/>
  <c r="H136" i="25"/>
  <c r="H110" i="25"/>
  <c r="C34" i="25"/>
  <c r="B34" i="25"/>
  <c r="H34" i="25"/>
  <c r="C76" i="25"/>
  <c r="H76" i="25"/>
  <c r="B76" i="25"/>
  <c r="C36" i="25"/>
  <c r="H36" i="25"/>
  <c r="B36" i="25"/>
  <c r="C83" i="25"/>
  <c r="B83" i="25"/>
  <c r="H83" i="25"/>
  <c r="C64" i="25"/>
  <c r="B64" i="25"/>
  <c r="H64" i="25"/>
  <c r="B23" i="25"/>
  <c r="C223" i="24"/>
  <c r="B223" i="24"/>
  <c r="H223" i="24"/>
  <c r="B378" i="24"/>
  <c r="C378" i="24"/>
  <c r="H378" i="24"/>
  <c r="B362" i="24"/>
  <c r="C362" i="24"/>
  <c r="H362" i="24"/>
  <c r="B346" i="24"/>
  <c r="B282" i="24"/>
  <c r="C282" i="24"/>
  <c r="H282" i="24"/>
  <c r="B250" i="24"/>
  <c r="C250" i="24"/>
  <c r="H250" i="24"/>
  <c r="C196" i="24"/>
  <c r="B196" i="24"/>
  <c r="H196" i="24"/>
  <c r="C145" i="24"/>
  <c r="B145" i="24"/>
  <c r="H145" i="24"/>
  <c r="C113" i="24"/>
  <c r="B113" i="24"/>
  <c r="H113" i="24"/>
  <c r="C97" i="24"/>
  <c r="B97" i="24"/>
  <c r="H97" i="24"/>
  <c r="C184" i="24"/>
  <c r="H184" i="24"/>
  <c r="B184" i="24"/>
  <c r="C152" i="24"/>
  <c r="H152" i="24"/>
  <c r="B152" i="24"/>
  <c r="C136" i="24"/>
  <c r="H136" i="24"/>
  <c r="B136" i="24"/>
  <c r="H120" i="24"/>
  <c r="H104" i="24"/>
  <c r="G10" i="8"/>
  <c r="B137" i="27"/>
  <c r="H137" i="27"/>
  <c r="C137" i="27"/>
  <c r="C99" i="27"/>
  <c r="B135" i="27"/>
  <c r="C135" i="27"/>
  <c r="H135" i="27"/>
  <c r="H19" i="26"/>
  <c r="B19" i="26"/>
  <c r="C19" i="26"/>
  <c r="H144" i="25"/>
  <c r="H85" i="25"/>
  <c r="B28" i="25"/>
  <c r="C67" i="25"/>
  <c r="B67" i="25"/>
  <c r="H67" i="25"/>
  <c r="H81" i="25"/>
  <c r="B56" i="25"/>
  <c r="B49" i="25"/>
  <c r="B149" i="25"/>
  <c r="C226" i="24"/>
  <c r="B226" i="24"/>
  <c r="H226" i="24"/>
  <c r="B392" i="24"/>
  <c r="C392" i="24"/>
  <c r="H392" i="24"/>
  <c r="B376" i="24"/>
  <c r="C376" i="24"/>
  <c r="H376" i="24"/>
  <c r="B296" i="24"/>
  <c r="C296" i="24"/>
  <c r="H296" i="24"/>
  <c r="B264" i="24"/>
  <c r="C264" i="24"/>
  <c r="H264" i="24"/>
  <c r="B248" i="24"/>
  <c r="C248" i="24"/>
  <c r="H248" i="24"/>
  <c r="C159" i="24"/>
  <c r="B159" i="24"/>
  <c r="H159" i="24"/>
  <c r="C127" i="24"/>
  <c r="B127" i="24"/>
  <c r="H127" i="24"/>
  <c r="C111" i="24"/>
  <c r="B111" i="24"/>
  <c r="H111" i="24"/>
  <c r="C95" i="24"/>
  <c r="H20" i="24"/>
  <c r="B20" i="24"/>
  <c r="C20" i="24"/>
  <c r="C166" i="24"/>
  <c r="B166" i="24"/>
  <c r="H166" i="24"/>
  <c r="C150" i="24"/>
  <c r="B150" i="24"/>
  <c r="H150" i="24"/>
  <c r="C70" i="24"/>
  <c r="B70" i="24"/>
  <c r="H70" i="24"/>
  <c r="C54" i="24"/>
  <c r="B54" i="24"/>
  <c r="H54" i="24"/>
  <c r="C38" i="24"/>
  <c r="B38" i="24"/>
  <c r="H38" i="24"/>
  <c r="B144" i="27"/>
  <c r="C144" i="27"/>
  <c r="H144" i="27"/>
  <c r="H215" i="27"/>
  <c r="B215" i="27"/>
  <c r="C215" i="27"/>
  <c r="B127" i="27"/>
  <c r="C127" i="27"/>
  <c r="H127" i="27"/>
  <c r="C152" i="25"/>
  <c r="B152" i="25"/>
  <c r="H152" i="25"/>
  <c r="C20" i="25"/>
  <c r="H20" i="25"/>
  <c r="B20" i="25"/>
  <c r="C79" i="25"/>
  <c r="B79" i="25"/>
  <c r="H79" i="25"/>
  <c r="C157" i="25"/>
  <c r="B157" i="25"/>
  <c r="H157" i="25"/>
  <c r="C257" i="24"/>
  <c r="H257" i="24"/>
  <c r="B257" i="24"/>
  <c r="B211" i="24"/>
  <c r="C205" i="24"/>
  <c r="H205" i="24"/>
  <c r="B205" i="24"/>
  <c r="B358" i="24"/>
  <c r="B342" i="24"/>
  <c r="C342" i="24"/>
  <c r="H342" i="24"/>
  <c r="B310" i="24"/>
  <c r="C310" i="24"/>
  <c r="H310" i="24"/>
  <c r="H18" i="24"/>
  <c r="B18" i="24"/>
  <c r="G18" i="24"/>
  <c r="C173" i="24"/>
  <c r="B173" i="24"/>
  <c r="H173" i="24"/>
  <c r="B109" i="24"/>
  <c r="C77" i="24"/>
  <c r="B77" i="24"/>
  <c r="H77" i="24"/>
  <c r="H61" i="24"/>
  <c r="B45" i="24"/>
  <c r="C45" i="24"/>
  <c r="H45" i="24"/>
  <c r="C116" i="24"/>
  <c r="H116" i="24"/>
  <c r="B116" i="24"/>
  <c r="C84" i="24"/>
  <c r="H84" i="24"/>
  <c r="B84" i="24"/>
  <c r="C36" i="24"/>
  <c r="B36" i="24"/>
  <c r="H36" i="24"/>
  <c r="E3" i="10"/>
  <c r="E15" i="10" s="1"/>
  <c r="D8" i="10"/>
  <c r="D35" i="10"/>
  <c r="D8" i="14"/>
  <c r="B162" i="27"/>
  <c r="C162" i="27"/>
  <c r="H162" i="27"/>
  <c r="B147" i="27"/>
  <c r="H147" i="27"/>
  <c r="C147" i="27"/>
  <c r="B114" i="27"/>
  <c r="H114" i="27"/>
  <c r="C114" i="27"/>
  <c r="H195" i="27"/>
  <c r="B195" i="27"/>
  <c r="C195" i="27"/>
  <c r="C32" i="26"/>
  <c r="B197" i="25"/>
  <c r="C197" i="25"/>
  <c r="H197" i="25"/>
  <c r="B29" i="25"/>
  <c r="C100" i="25"/>
  <c r="B100" i="25"/>
  <c r="H100" i="25"/>
  <c r="C197" i="24"/>
  <c r="H197" i="24"/>
  <c r="B197" i="24"/>
  <c r="H210" i="24"/>
  <c r="C199" i="24"/>
  <c r="B199" i="24"/>
  <c r="H199" i="24"/>
  <c r="H324" i="24"/>
  <c r="B308" i="24"/>
  <c r="C308" i="24"/>
  <c r="H308" i="24"/>
  <c r="B276" i="24"/>
  <c r="C276" i="24"/>
  <c r="H276" i="24"/>
  <c r="H238" i="24"/>
  <c r="C187" i="24"/>
  <c r="C171" i="24"/>
  <c r="B171" i="24"/>
  <c r="H171" i="24"/>
  <c r="C139" i="24"/>
  <c r="B139" i="24"/>
  <c r="H139" i="24"/>
  <c r="C75" i="24"/>
  <c r="B43" i="24"/>
  <c r="C43" i="24"/>
  <c r="H43" i="24"/>
  <c r="C194" i="24"/>
  <c r="C178" i="24"/>
  <c r="B178" i="24"/>
  <c r="H178" i="24"/>
  <c r="C82" i="24"/>
  <c r="B82" i="24"/>
  <c r="H82" i="24"/>
  <c r="H66" i="24"/>
  <c r="D6" i="13"/>
  <c r="B175" i="27"/>
  <c r="H175" i="27"/>
  <c r="C175" i="27"/>
  <c r="B111" i="27"/>
  <c r="C111" i="27"/>
  <c r="H111" i="27"/>
  <c r="B32" i="27"/>
  <c r="C32" i="27"/>
  <c r="H32" i="27"/>
  <c r="B104" i="25"/>
  <c r="H168" i="25"/>
  <c r="C31" i="25"/>
  <c r="H31" i="25"/>
  <c r="B31" i="25"/>
  <c r="B66" i="25"/>
  <c r="H66" i="25"/>
  <c r="B43" i="25"/>
  <c r="C32" i="25"/>
  <c r="B32" i="25"/>
  <c r="H32" i="25"/>
  <c r="B108" i="25"/>
  <c r="H108" i="25"/>
  <c r="C289" i="24"/>
  <c r="H289" i="24"/>
  <c r="B289" i="24"/>
  <c r="H195" i="24"/>
  <c r="C191" i="24"/>
  <c r="H191" i="24"/>
  <c r="B191" i="24"/>
  <c r="C202" i="24"/>
  <c r="B202" i="24"/>
  <c r="H202" i="24"/>
  <c r="B386" i="24"/>
  <c r="C386" i="24"/>
  <c r="H386" i="24"/>
  <c r="B370" i="24"/>
  <c r="C370" i="24"/>
  <c r="H370" i="24"/>
  <c r="B354" i="24"/>
  <c r="B338" i="24"/>
  <c r="C338" i="24"/>
  <c r="H338" i="24"/>
  <c r="B322" i="24"/>
  <c r="C322" i="24"/>
  <c r="H322" i="24"/>
  <c r="B290" i="24"/>
  <c r="C290" i="24"/>
  <c r="H290" i="24"/>
  <c r="C274" i="24"/>
  <c r="B185" i="24"/>
  <c r="C169" i="24"/>
  <c r="B169" i="24"/>
  <c r="H169" i="24"/>
  <c r="C121" i="24"/>
  <c r="B121" i="24"/>
  <c r="B105" i="24"/>
  <c r="C89" i="24"/>
  <c r="B89" i="24"/>
  <c r="H89" i="24"/>
  <c r="C73" i="24"/>
  <c r="B73" i="24"/>
  <c r="H73" i="24"/>
  <c r="B57" i="24"/>
  <c r="C57" i="24"/>
  <c r="H57" i="24"/>
  <c r="C160" i="24"/>
  <c r="H160" i="24"/>
  <c r="B160" i="24"/>
  <c r="C128" i="24"/>
  <c r="H128" i="24"/>
  <c r="B128" i="24"/>
  <c r="C96" i="24"/>
  <c r="H96" i="24"/>
  <c r="B96" i="24"/>
  <c r="C80" i="24"/>
  <c r="H27" i="24"/>
  <c r="C27"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G18" i="23"/>
  <c r="D18" i="23" s="1"/>
  <c r="E18" i="23" s="1"/>
  <c r="A19" i="23"/>
  <c r="CM8" i="5"/>
  <c r="Q7" i="11"/>
  <c r="AE7" i="11"/>
  <c r="AC7" i="11"/>
  <c r="AA8" i="5"/>
  <c r="AA7" i="11"/>
  <c r="S7" i="11"/>
  <c r="AB11" i="5"/>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AB12"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H52" i="24" l="1"/>
  <c r="H132" i="24"/>
  <c r="H185" i="24"/>
  <c r="B187" i="24"/>
  <c r="C241" i="24"/>
  <c r="C358" i="24"/>
  <c r="H149" i="25"/>
  <c r="H107" i="27"/>
  <c r="C64" i="26"/>
  <c r="B302" i="24"/>
  <c r="H21" i="24"/>
  <c r="C95" i="27"/>
  <c r="C131" i="27"/>
  <c r="H137" i="24"/>
  <c r="C75" i="25"/>
  <c r="C168" i="25"/>
  <c r="C324" i="24"/>
  <c r="B132" i="24"/>
  <c r="B280" i="24"/>
  <c r="H28" i="25"/>
  <c r="H23" i="25"/>
  <c r="H65" i="26"/>
  <c r="H203" i="24"/>
  <c r="H24" i="26"/>
  <c r="C266" i="24"/>
  <c r="B186" i="24"/>
  <c r="B194" i="25"/>
  <c r="B80" i="25"/>
  <c r="C137" i="24"/>
  <c r="C40" i="26"/>
  <c r="B98" i="24"/>
  <c r="B203" i="24"/>
  <c r="H93" i="24"/>
  <c r="H93" i="25"/>
  <c r="C24" i="26"/>
  <c r="H215" i="24"/>
  <c r="B44" i="25"/>
  <c r="C80" i="25"/>
  <c r="H110" i="24"/>
  <c r="H98" i="24"/>
  <c r="H59" i="24"/>
  <c r="H134" i="25"/>
  <c r="B93" i="24"/>
  <c r="B93" i="25"/>
  <c r="B72" i="25"/>
  <c r="H44" i="25"/>
  <c r="C336" i="24"/>
  <c r="C134" i="25"/>
  <c r="H241" i="24"/>
  <c r="C72" i="25"/>
  <c r="C63" i="27"/>
  <c r="C59" i="24"/>
  <c r="B112" i="24"/>
  <c r="H76" i="24"/>
  <c r="H112" i="24"/>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D63" i="2"/>
  <c r="C23" i="35" s="1"/>
  <c r="B1" i="2"/>
  <c r="F62" i="2"/>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63" i="2"/>
  <c r="C25" i="35" s="1"/>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U106" i="11" s="1"/>
  <c r="CL4" i="5"/>
  <c r="AA10" i="11"/>
  <c r="AA106" i="11" s="1"/>
  <c r="AD10" i="11"/>
  <c r="AD106" i="11" s="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F3" i="10"/>
  <c r="F15" i="10" s="1"/>
  <c r="E8" i="10"/>
  <c r="E35" i="10"/>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F18" i="23"/>
  <c r="A20" i="23"/>
  <c r="B19" i="23"/>
  <c r="W106" i="11"/>
  <c r="AC106" i="11"/>
  <c r="AE106" i="11"/>
  <c r="I18" i="23"/>
  <c r="G19" i="23" s="1"/>
  <c r="AF106" i="11"/>
  <c r="AB106" i="11"/>
  <c r="AH106" i="11"/>
  <c r="AI106" i="11"/>
  <c r="P106" i="11"/>
  <c r="CN4" i="5"/>
  <c r="Y106" i="11"/>
  <c r="X106" i="11"/>
  <c r="AG106" i="11"/>
  <c r="Z106" i="11"/>
  <c r="AB4" i="5" l="1"/>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G3" i="10"/>
  <c r="G15" i="10" s="1"/>
  <c r="F8" i="10"/>
  <c r="F35" i="10"/>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H3" i="10"/>
  <c r="H15" i="10" s="1"/>
  <c r="G8" i="10"/>
  <c r="G35" i="10"/>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H35" i="10"/>
  <c r="I3" i="10"/>
  <c r="I15" i="10" s="1"/>
  <c r="H8" i="10"/>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I28" i="10"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I8" i="10"/>
  <c r="I35" i="10"/>
  <c r="J3" i="10"/>
  <c r="J15" i="10"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J33" i="8" l="1"/>
  <c r="J34" i="8" s="1"/>
  <c r="J33" i="36"/>
  <c r="G28" i="10"/>
  <c r="AF4" i="5"/>
  <c r="C28" i="10"/>
  <c r="E28" i="10"/>
  <c r="F28" i="10"/>
  <c r="CL2" i="5"/>
  <c r="H28" i="10"/>
  <c r="D28" i="10"/>
  <c r="B28" i="10"/>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J8" i="10"/>
  <c r="J35" i="10"/>
  <c r="K3" i="10"/>
  <c r="K15" i="10" s="1"/>
  <c r="J28" i="10"/>
  <c r="M10" i="8"/>
  <c r="D18" i="16"/>
  <c r="B23" i="13"/>
  <c r="L23" i="13" s="1"/>
  <c r="A24" i="13"/>
  <c r="C20" i="23"/>
  <c r="A25" i="23"/>
  <c r="B24" i="23"/>
  <c r="J34" i="36" l="1"/>
  <c r="I33" i="8"/>
  <c r="I34" i="8" s="1"/>
  <c r="I33" i="36"/>
  <c r="K33" i="8"/>
  <c r="K34" i="8" s="1"/>
  <c r="K33" i="36"/>
  <c r="G33" i="8"/>
  <c r="G34" i="8" s="1"/>
  <c r="G33" i="36"/>
  <c r="F33" i="8"/>
  <c r="F34" i="8" s="1"/>
  <c r="F33" i="36"/>
  <c r="D33" i="8"/>
  <c r="D34" i="8" s="1"/>
  <c r="D33" i="36"/>
  <c r="C33" i="8"/>
  <c r="C34" i="8" s="1"/>
  <c r="C33" i="36"/>
  <c r="H33" i="8"/>
  <c r="H34" i="8" s="1"/>
  <c r="H33" i="36"/>
  <c r="E33" i="8"/>
  <c r="E34" i="8" s="1"/>
  <c r="E33" i="36"/>
  <c r="H1" i="5"/>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K8" i="10"/>
  <c r="K35" i="10"/>
  <c r="L3" i="10"/>
  <c r="L15" i="10" s="1"/>
  <c r="K28" i="10"/>
  <c r="I18" i="15"/>
  <c r="B24" i="13"/>
  <c r="L24" i="13" s="1"/>
  <c r="A25" i="13"/>
  <c r="E18" i="16"/>
  <c r="N10" i="8"/>
  <c r="A26" i="23"/>
  <c r="B25" i="23"/>
  <c r="H20" i="23"/>
  <c r="H34" i="36" l="1"/>
  <c r="G34" i="36"/>
  <c r="C34" i="36"/>
  <c r="K34" i="36"/>
  <c r="D34" i="36"/>
  <c r="I34" i="36"/>
  <c r="E34" i="36"/>
  <c r="F34" i="36"/>
  <c r="L33" i="8"/>
  <c r="L34" i="8" s="1"/>
  <c r="L33" i="36"/>
  <c r="AH4" i="5"/>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3" i="10"/>
  <c r="M15" i="10" s="1"/>
  <c r="L8" i="10"/>
  <c r="L35" i="10"/>
  <c r="L28" i="10"/>
  <c r="E23" i="25"/>
  <c r="I23" i="25" s="1"/>
  <c r="G24" i="25" s="1"/>
  <c r="D24" i="25" s="1"/>
  <c r="A27" i="23"/>
  <c r="B26" i="23"/>
  <c r="L34" i="36" l="1"/>
  <c r="M33" i="8"/>
  <c r="M34" i="8" s="1"/>
  <c r="M33" i="36"/>
  <c r="AK6" i="5"/>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3" i="10"/>
  <c r="N15" i="10" s="1"/>
  <c r="M8" i="10"/>
  <c r="M35" i="10"/>
  <c r="M28" i="10"/>
  <c r="E24" i="24"/>
  <c r="I24" i="24" s="1"/>
  <c r="G25" i="24" s="1"/>
  <c r="D25" i="24" s="1"/>
  <c r="B26" i="13"/>
  <c r="L26" i="13" s="1"/>
  <c r="A27" i="13"/>
  <c r="E24" i="25"/>
  <c r="F24" i="25" s="1"/>
  <c r="F23" i="24"/>
  <c r="P10" i="8"/>
  <c r="F20" i="23"/>
  <c r="I20" i="23"/>
  <c r="G21" i="23" s="1"/>
  <c r="A28" i="23"/>
  <c r="B27" i="23"/>
  <c r="M34" i="36" l="1"/>
  <c r="N33" i="8"/>
  <c r="N34" i="8" s="1"/>
  <c r="N33" i="36"/>
  <c r="AJ4" i="5"/>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3" i="10"/>
  <c r="O15" i="10" s="1"/>
  <c r="N8" i="10"/>
  <c r="N35" i="10"/>
  <c r="N28" i="10"/>
  <c r="B27" i="13"/>
  <c r="L27" i="13" s="1"/>
  <c r="A28" i="13"/>
  <c r="E25" i="24"/>
  <c r="F25" i="24" s="1"/>
  <c r="C21" i="23"/>
  <c r="B28" i="23"/>
  <c r="A29" i="23"/>
  <c r="N34" i="36" l="1"/>
  <c r="O33" i="8"/>
  <c r="O34" i="8" s="1"/>
  <c r="O33" i="36"/>
  <c r="AK4" i="5"/>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3" i="10"/>
  <c r="P15" i="10" s="1"/>
  <c r="O8" i="10"/>
  <c r="O35" i="10"/>
  <c r="O28" i="10"/>
  <c r="A30" i="23"/>
  <c r="B29" i="23"/>
  <c r="H21" i="23"/>
  <c r="D21" i="23" s="1"/>
  <c r="O34" i="36" l="1"/>
  <c r="P33" i="8"/>
  <c r="P34" i="8" s="1"/>
  <c r="P33" i="36"/>
  <c r="AL4" i="5"/>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P35" i="10"/>
  <c r="Q3" i="10"/>
  <c r="Q15" i="10" s="1"/>
  <c r="P8" i="10"/>
  <c r="P28" i="10"/>
  <c r="B29" i="13"/>
  <c r="L29" i="13" s="1"/>
  <c r="A30" i="13"/>
  <c r="F26" i="25"/>
  <c r="S10" i="8"/>
  <c r="E27" i="25"/>
  <c r="I27" i="25" s="1"/>
  <c r="G28" i="25" s="1"/>
  <c r="D28" i="25" s="1"/>
  <c r="A31" i="23"/>
  <c r="B30" i="23"/>
  <c r="E21" i="23"/>
  <c r="I21" i="23" s="1"/>
  <c r="P34" i="36" l="1"/>
  <c r="Q33" i="8"/>
  <c r="Q34" i="8" s="1"/>
  <c r="Q33" i="36"/>
  <c r="AO6" i="5"/>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Q8" i="10"/>
  <c r="Q35" i="10"/>
  <c r="R3" i="10"/>
  <c r="R15" i="10" s="1"/>
  <c r="Q28" i="10"/>
  <c r="C22" i="23"/>
  <c r="H22" i="23" s="1"/>
  <c r="G22" i="23"/>
  <c r="F21" i="23"/>
  <c r="A32" i="23"/>
  <c r="B31" i="23"/>
  <c r="Q34" i="36" l="1"/>
  <c r="R33" i="8"/>
  <c r="R34" i="8" s="1"/>
  <c r="R33" i="36"/>
  <c r="AN4" i="5"/>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R8" i="10"/>
  <c r="R35" i="10"/>
  <c r="S3" i="10"/>
  <c r="S15" i="10" s="1"/>
  <c r="R28" i="10"/>
  <c r="D22" i="23"/>
  <c r="E22" i="23" s="1"/>
  <c r="F22" i="23" s="1"/>
  <c r="A33" i="23"/>
  <c r="B32" i="23"/>
  <c r="R34" i="36" l="1"/>
  <c r="S33" i="8"/>
  <c r="S34" i="8" s="1"/>
  <c r="S33" i="36"/>
  <c r="AQ6" i="5"/>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S8" i="10"/>
  <c r="S35" i="10"/>
  <c r="T3" i="10"/>
  <c r="T15" i="10" s="1"/>
  <c r="S28" i="10"/>
  <c r="V10" i="8"/>
  <c r="C23" i="23"/>
  <c r="H23" i="23" s="1"/>
  <c r="A34" i="23"/>
  <c r="B33" i="23"/>
  <c r="S34" i="36" l="1"/>
  <c r="T33" i="8"/>
  <c r="T34" i="8" s="1"/>
  <c r="T33" i="36"/>
  <c r="AP4" i="5"/>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3" i="10"/>
  <c r="U15" i="10" s="1"/>
  <c r="T8" i="10"/>
  <c r="T35" i="10"/>
  <c r="T28" i="10"/>
  <c r="B33" i="13"/>
  <c r="L33" i="13" s="1"/>
  <c r="A34" i="13"/>
  <c r="W10" i="8"/>
  <c r="D23" i="23"/>
  <c r="B34" i="23"/>
  <c r="A35" i="23"/>
  <c r="T34" i="36" l="1"/>
  <c r="U33" i="8"/>
  <c r="U34" i="8" s="1"/>
  <c r="U33" i="36"/>
  <c r="AS6" i="5"/>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3" i="10"/>
  <c r="V15" i="10" s="1"/>
  <c r="U8" i="10"/>
  <c r="U35" i="10"/>
  <c r="U28" i="10"/>
  <c r="E23" i="23"/>
  <c r="F23" i="23" s="1"/>
  <c r="A36" i="23"/>
  <c r="B35" i="23"/>
  <c r="U34" i="36" l="1"/>
  <c r="V33" i="8"/>
  <c r="V34" i="8" s="1"/>
  <c r="V33" i="36"/>
  <c r="AR4" i="5"/>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3" i="10"/>
  <c r="W15" i="10" s="1"/>
  <c r="V8" i="10"/>
  <c r="V35" i="10"/>
  <c r="V28" i="10"/>
  <c r="B35" i="13"/>
  <c r="L35" i="13" s="1"/>
  <c r="A36" i="13"/>
  <c r="F30" i="24"/>
  <c r="E31" i="24"/>
  <c r="I31" i="24" s="1"/>
  <c r="G32" i="24" s="1"/>
  <c r="D32" i="24" s="1"/>
  <c r="I23" i="23"/>
  <c r="B36" i="23"/>
  <c r="A37" i="23"/>
  <c r="V34" i="36" l="1"/>
  <c r="W33" i="8"/>
  <c r="W34" i="8" s="1"/>
  <c r="W33" i="36"/>
  <c r="AS4" i="5"/>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3" i="10"/>
  <c r="X15" i="10" s="1"/>
  <c r="W8" i="10"/>
  <c r="W35" i="10"/>
  <c r="W28" i="10"/>
  <c r="Z10" i="8"/>
  <c r="E33" i="25"/>
  <c r="I33" i="25" s="1"/>
  <c r="G34" i="25" s="1"/>
  <c r="D34" i="25" s="1"/>
  <c r="E32" i="24"/>
  <c r="I32" i="24" s="1"/>
  <c r="G33" i="24" s="1"/>
  <c r="D33" i="24" s="1"/>
  <c r="C24" i="23"/>
  <c r="H24" i="23" s="1"/>
  <c r="G24" i="23"/>
  <c r="A38" i="23"/>
  <c r="B37" i="23"/>
  <c r="W34" i="36" l="1"/>
  <c r="X33" i="8"/>
  <c r="X34" i="8" s="1"/>
  <c r="X33" i="36"/>
  <c r="AT4" i="5"/>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3" i="35" s="1"/>
  <c r="F22" i="14"/>
  <c r="D22" i="15"/>
  <c r="G23" i="14"/>
  <c r="C23" i="14"/>
  <c r="H23" i="14" s="1"/>
  <c r="J23" i="14" s="1"/>
  <c r="K22" i="14" s="1"/>
  <c r="M22" i="14" s="1"/>
  <c r="F23" i="12"/>
  <c r="G24" i="12"/>
  <c r="C24" i="12"/>
  <c r="H24" i="12" s="1"/>
  <c r="J24" i="12" s="1"/>
  <c r="A38" i="12"/>
  <c r="B37" i="12"/>
  <c r="Y3" i="8"/>
  <c r="F32" i="24"/>
  <c r="E33" i="24"/>
  <c r="F33" i="24" s="1"/>
  <c r="X35" i="10"/>
  <c r="Y3" i="10"/>
  <c r="Y15" i="10" s="1"/>
  <c r="X8" i="10"/>
  <c r="X28" i="10"/>
  <c r="E34" i="25"/>
  <c r="F34" i="25" s="1"/>
  <c r="B37" i="13"/>
  <c r="L37" i="13" s="1"/>
  <c r="A38" i="13"/>
  <c r="AA10" i="8"/>
  <c r="D24" i="23"/>
  <c r="A39" i="23"/>
  <c r="B38" i="23"/>
  <c r="X34" i="36" l="1"/>
  <c r="Y33" i="8"/>
  <c r="Y34" i="8" s="1"/>
  <c r="Y33" i="36"/>
  <c r="AW6" i="5"/>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Y8" i="10"/>
  <c r="Y35" i="10"/>
  <c r="Z3" i="10"/>
  <c r="Z15" i="10" s="1"/>
  <c r="Y28" i="10"/>
  <c r="E24" i="23"/>
  <c r="F24" i="23" s="1"/>
  <c r="A40" i="23"/>
  <c r="B39" i="23"/>
  <c r="Y34" i="36" l="1"/>
  <c r="Z33" i="8"/>
  <c r="Z34" i="8" s="1"/>
  <c r="Z33" i="36"/>
  <c r="AV4" i="5"/>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Z8" i="10"/>
  <c r="Z35" i="10"/>
  <c r="AA3" i="10"/>
  <c r="AA15" i="10" s="1"/>
  <c r="Z28" i="10"/>
  <c r="AC10" i="8"/>
  <c r="I24" i="23"/>
  <c r="A41" i="23"/>
  <c r="B40" i="23"/>
  <c r="Z34" i="36" l="1"/>
  <c r="AA33" i="8"/>
  <c r="AA34" i="8" s="1"/>
  <c r="AA33" i="36"/>
  <c r="AW4" i="5"/>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A8" i="10"/>
  <c r="AA35" i="10"/>
  <c r="AB3" i="10"/>
  <c r="AB15" i="10" s="1"/>
  <c r="AA28" i="10"/>
  <c r="E35" i="24"/>
  <c r="F35" i="24" s="1"/>
  <c r="B40" i="13"/>
  <c r="L40" i="13" s="1"/>
  <c r="A41" i="13"/>
  <c r="C25" i="23"/>
  <c r="H25" i="23" s="1"/>
  <c r="G25" i="23"/>
  <c r="A42" i="23"/>
  <c r="B41" i="23"/>
  <c r="AA34" i="36" l="1"/>
  <c r="AB33" i="8"/>
  <c r="AB34" i="8" s="1"/>
  <c r="AB33" i="36"/>
  <c r="AX4" i="5"/>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G41" i="33" s="1"/>
  <c r="A140" i="31"/>
  <c r="B139" i="31"/>
  <c r="L139" i="31" s="1"/>
  <c r="A100" i="33"/>
  <c r="B99" i="33"/>
  <c r="L99" i="33" s="1"/>
  <c r="A105" i="32"/>
  <c r="B104" i="32"/>
  <c r="L104" i="32" s="1"/>
  <c r="D40" i="32"/>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3" i="10"/>
  <c r="AC15" i="10" s="1"/>
  <c r="AB8" i="10"/>
  <c r="AB35" i="10"/>
  <c r="AB28" i="10"/>
  <c r="D25" i="23"/>
  <c r="A43" i="23"/>
  <c r="B42" i="23"/>
  <c r="AB34" i="36" l="1"/>
  <c r="AC33" i="8"/>
  <c r="AC34" i="8" s="1"/>
  <c r="AC33" i="36"/>
  <c r="AY4" i="5"/>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3" i="10"/>
  <c r="AD15" i="10" s="1"/>
  <c r="AC8" i="10"/>
  <c r="AC35" i="10"/>
  <c r="AC28" i="10"/>
  <c r="E36" i="24"/>
  <c r="F36" i="24" s="1"/>
  <c r="E25" i="23"/>
  <c r="I25" i="23" s="1"/>
  <c r="B43" i="23"/>
  <c r="A44" i="23"/>
  <c r="AC34" i="36" l="1"/>
  <c r="AD33" i="8"/>
  <c r="AD34" i="8" s="1"/>
  <c r="AD33" i="36"/>
  <c r="G41" i="34"/>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3" i="10"/>
  <c r="AE15" i="10" s="1"/>
  <c r="AD8" i="10"/>
  <c r="AD35" i="10"/>
  <c r="AD28" i="10"/>
  <c r="F40" i="25"/>
  <c r="AG10" i="8"/>
  <c r="B43" i="13"/>
  <c r="L43" i="13" s="1"/>
  <c r="A44" i="13"/>
  <c r="E42" i="25"/>
  <c r="F42" i="25" s="1"/>
  <c r="C26" i="23"/>
  <c r="H26" i="23" s="1"/>
  <c r="G26" i="23"/>
  <c r="B44" i="23"/>
  <c r="A45" i="23"/>
  <c r="AD34" i="36" l="1"/>
  <c r="AE33" i="8"/>
  <c r="AE34" i="8" s="1"/>
  <c r="AE33" i="36"/>
  <c r="BA4" i="5"/>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3" i="10"/>
  <c r="AF15" i="10" s="1"/>
  <c r="AE8" i="10"/>
  <c r="AE35" i="10"/>
  <c r="AE28" i="10"/>
  <c r="AH10" i="8"/>
  <c r="B44" i="13"/>
  <c r="L44" i="13" s="1"/>
  <c r="A45" i="13"/>
  <c r="F37" i="24"/>
  <c r="D26" i="23"/>
  <c r="B45" i="23"/>
  <c r="A46" i="23"/>
  <c r="AE34" i="36" l="1"/>
  <c r="AF33" i="8"/>
  <c r="AF34" i="8" s="1"/>
  <c r="AF33" i="36"/>
  <c r="BD6" i="5"/>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F35" i="10"/>
  <c r="AG3" i="10"/>
  <c r="AG15" i="10" s="1"/>
  <c r="AF8" i="10"/>
  <c r="AF28" i="10"/>
  <c r="B45" i="13"/>
  <c r="L45" i="13" s="1"/>
  <c r="A46" i="13"/>
  <c r="E39" i="24"/>
  <c r="I39" i="24" s="1"/>
  <c r="G40" i="24" s="1"/>
  <c r="D40" i="24" s="1"/>
  <c r="E44" i="25"/>
  <c r="F44" i="25" s="1"/>
  <c r="F43" i="25"/>
  <c r="E26" i="23"/>
  <c r="F26" i="23" s="1"/>
  <c r="A47" i="23"/>
  <c r="B46" i="23"/>
  <c r="AF34" i="36" l="1"/>
  <c r="AG33" i="8"/>
  <c r="AG34" i="8" s="1"/>
  <c r="AG33" i="36"/>
  <c r="BC4" i="5"/>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G8" i="10"/>
  <c r="AG35" i="10"/>
  <c r="AH3" i="10"/>
  <c r="AH15" i="10" s="1"/>
  <c r="AG28" i="10"/>
  <c r="I26" i="23"/>
  <c r="A48" i="23"/>
  <c r="B47" i="23"/>
  <c r="AG34" i="36" l="1"/>
  <c r="AH33" i="8"/>
  <c r="AH34" i="8" s="1"/>
  <c r="AH33" i="36"/>
  <c r="BD4" i="5"/>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H8" i="10"/>
  <c r="AH35" i="10"/>
  <c r="AI3" i="10"/>
  <c r="AI15" i="10" s="1"/>
  <c r="AH28" i="10"/>
  <c r="AK10" i="8"/>
  <c r="B47" i="13"/>
  <c r="L47" i="13" s="1"/>
  <c r="A48" i="13"/>
  <c r="E46" i="25"/>
  <c r="F46" i="25" s="1"/>
  <c r="F45" i="25"/>
  <c r="C27" i="23"/>
  <c r="H27" i="23" s="1"/>
  <c r="G27" i="23"/>
  <c r="B48" i="23"/>
  <c r="A49" i="23"/>
  <c r="AH34" i="36" l="1"/>
  <c r="AI33" i="8"/>
  <c r="AI34" i="8" s="1"/>
  <c r="AI33" i="36"/>
  <c r="BE4" i="5"/>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E26" i="14"/>
  <c r="I26" i="14" s="1"/>
  <c r="B48" i="12"/>
  <c r="A49" i="12"/>
  <c r="E27" i="12"/>
  <c r="I27" i="12" s="1"/>
  <c r="AJ3" i="8"/>
  <c r="I46" i="25"/>
  <c r="G47" i="25" s="1"/>
  <c r="D47" i="25" s="1"/>
  <c r="E47" i="25" s="1"/>
  <c r="I41" i="24"/>
  <c r="G42" i="24" s="1"/>
  <c r="D42" i="24" s="1"/>
  <c r="E42" i="24" s="1"/>
  <c r="I42" i="24" s="1"/>
  <c r="G43" i="24" s="1"/>
  <c r="D43" i="24" s="1"/>
  <c r="B48" i="13"/>
  <c r="L48" i="13" s="1"/>
  <c r="A49" i="13"/>
  <c r="AL10" i="8"/>
  <c r="AI8" i="10"/>
  <c r="AI35" i="10"/>
  <c r="AJ3" i="10"/>
  <c r="AJ15" i="10" s="1"/>
  <c r="AI28" i="10"/>
  <c r="D27" i="23"/>
  <c r="A50" i="23"/>
  <c r="B49" i="23"/>
  <c r="AI34" i="36" l="1"/>
  <c r="AJ33" i="8"/>
  <c r="AJ34" i="8" s="1"/>
  <c r="AJ33" i="36"/>
  <c r="BF4" i="5"/>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3" i="10"/>
  <c r="AK15" i="10" s="1"/>
  <c r="AJ8" i="10"/>
  <c r="AJ35" i="10"/>
  <c r="AJ28" i="10"/>
  <c r="E43" i="24"/>
  <c r="I43" i="24" s="1"/>
  <c r="G44" i="24" s="1"/>
  <c r="D44" i="24" s="1"/>
  <c r="E27" i="23"/>
  <c r="I27" i="23" s="1"/>
  <c r="A51" i="23"/>
  <c r="B50" i="23"/>
  <c r="AJ34" i="36" l="1"/>
  <c r="AK33" i="8"/>
  <c r="AK34" i="8" s="1"/>
  <c r="AK33" i="36"/>
  <c r="BG4" i="5"/>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3" i="10"/>
  <c r="AL15" i="10" s="1"/>
  <c r="AK8" i="10"/>
  <c r="AK35" i="10"/>
  <c r="AK28" i="10"/>
  <c r="F43" i="24"/>
  <c r="AN10" i="8"/>
  <c r="E49" i="25"/>
  <c r="I49" i="25" s="1"/>
  <c r="G50" i="25" s="1"/>
  <c r="D50" i="25" s="1"/>
  <c r="F48" i="25"/>
  <c r="F27" i="23"/>
  <c r="C28" i="23"/>
  <c r="H28" i="23" s="1"/>
  <c r="G28" i="23"/>
  <c r="A52" i="23"/>
  <c r="B51" i="23"/>
  <c r="AK34" i="36" l="1"/>
  <c r="AL33" i="8"/>
  <c r="AL34" i="8" s="1"/>
  <c r="AL33" i="36"/>
  <c r="BJ6" i="5"/>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3" i="10"/>
  <c r="AM15" i="10" s="1"/>
  <c r="AL8" i="10"/>
  <c r="AL35" i="10"/>
  <c r="AL28" i="10"/>
  <c r="AO10" i="8"/>
  <c r="B51" i="13"/>
  <c r="L51" i="13" s="1"/>
  <c r="A52" i="13"/>
  <c r="E50" i="25"/>
  <c r="I50" i="25" s="1"/>
  <c r="G51" i="25" s="1"/>
  <c r="D51" i="25" s="1"/>
  <c r="D28" i="23"/>
  <c r="B52" i="23"/>
  <c r="A53" i="23"/>
  <c r="AL34" i="36" l="1"/>
  <c r="AM33" i="8"/>
  <c r="AM34" i="8" s="1"/>
  <c r="AM33" i="36"/>
  <c r="BI4" i="5"/>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3" i="10"/>
  <c r="AN15" i="10" s="1"/>
  <c r="AM8" i="10"/>
  <c r="AM35" i="10"/>
  <c r="AM28" i="10"/>
  <c r="AP10" i="8"/>
  <c r="F45" i="24"/>
  <c r="B52" i="13"/>
  <c r="L52" i="13" s="1"/>
  <c r="A53" i="13"/>
  <c r="E51" i="25"/>
  <c r="I51" i="25" s="1"/>
  <c r="G52" i="25" s="1"/>
  <c r="D52" i="25" s="1"/>
  <c r="E28" i="23"/>
  <c r="I28" i="23" s="1"/>
  <c r="A54" i="23"/>
  <c r="B53" i="23"/>
  <c r="AM34" i="36" l="1"/>
  <c r="AN33" i="8"/>
  <c r="AN34" i="8" s="1"/>
  <c r="AN33" i="36"/>
  <c r="BJ4" i="5"/>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N35" i="10"/>
  <c r="AO3" i="10"/>
  <c r="AO15" i="10" s="1"/>
  <c r="AN8" i="10"/>
  <c r="AN28" i="10"/>
  <c r="F51" i="25"/>
  <c r="AQ10" i="8"/>
  <c r="I46" i="24"/>
  <c r="G47" i="24" s="1"/>
  <c r="D47" i="24" s="1"/>
  <c r="F28" i="23"/>
  <c r="E52" i="25"/>
  <c r="F52" i="25" s="1"/>
  <c r="C29" i="23"/>
  <c r="H29" i="23" s="1"/>
  <c r="G29" i="23"/>
  <c r="A55" i="23"/>
  <c r="B54" i="23"/>
  <c r="AN34" i="36" l="1"/>
  <c r="AO33" i="8"/>
  <c r="AO34" i="8" s="1"/>
  <c r="AO33" i="36"/>
  <c r="BK4" i="5"/>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O8" i="10"/>
  <c r="AO35" i="10"/>
  <c r="AP3" i="10"/>
  <c r="AP15" i="10" s="1"/>
  <c r="AO28" i="10"/>
  <c r="D29" i="23"/>
  <c r="A56" i="23"/>
  <c r="B55" i="23"/>
  <c r="AO34" i="36" l="1"/>
  <c r="AP33" i="8"/>
  <c r="AP34" i="8" s="1"/>
  <c r="AP33" i="36"/>
  <c r="BL4" i="5"/>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P8" i="10"/>
  <c r="AP35" i="10"/>
  <c r="AQ3" i="10"/>
  <c r="AQ15" i="10" s="1"/>
  <c r="AP28" i="10"/>
  <c r="F47" i="24"/>
  <c r="E48" i="24"/>
  <c r="F48" i="24" s="1"/>
  <c r="AS10" i="8"/>
  <c r="E54" i="25"/>
  <c r="I54" i="25" s="1"/>
  <c r="G55" i="25" s="1"/>
  <c r="D55" i="25" s="1"/>
  <c r="F53" i="25"/>
  <c r="E29" i="23"/>
  <c r="I29" i="23" s="1"/>
  <c r="B56" i="23"/>
  <c r="A57" i="23"/>
  <c r="AP34" i="36" l="1"/>
  <c r="AQ33" i="8"/>
  <c r="AQ34" i="8" s="1"/>
  <c r="AQ33" i="36"/>
  <c r="BO6" i="5"/>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Q8" i="10"/>
  <c r="AQ35" i="10"/>
  <c r="AR3" i="10"/>
  <c r="AR15" i="10" s="1"/>
  <c r="AQ28" i="10"/>
  <c r="F54" i="25"/>
  <c r="AT10" i="8"/>
  <c r="B56" i="13"/>
  <c r="L56" i="13" s="1"/>
  <c r="A57" i="13"/>
  <c r="E55" i="25"/>
  <c r="I55" i="25" s="1"/>
  <c r="G56" i="25" s="1"/>
  <c r="D56" i="25" s="1"/>
  <c r="C30" i="23"/>
  <c r="H30" i="23" s="1"/>
  <c r="G30" i="23"/>
  <c r="A58" i="23"/>
  <c r="B57" i="23"/>
  <c r="AQ34" i="36" l="1"/>
  <c r="AR33" i="8"/>
  <c r="AR34" i="8" s="1"/>
  <c r="AR33" i="36"/>
  <c r="BN4" i="5"/>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3" i="10"/>
  <c r="AS15" i="10" s="1"/>
  <c r="AR8" i="10"/>
  <c r="AR35" i="10"/>
  <c r="AR28" i="10"/>
  <c r="B57" i="13"/>
  <c r="L57" i="13" s="1"/>
  <c r="A58" i="13"/>
  <c r="E56" i="25"/>
  <c r="I56" i="25" s="1"/>
  <c r="G57" i="25" s="1"/>
  <c r="D57" i="25" s="1"/>
  <c r="E52" i="24"/>
  <c r="F52" i="24" s="1"/>
  <c r="F51" i="24"/>
  <c r="D30" i="23"/>
  <c r="A59" i="23"/>
  <c r="B58" i="23"/>
  <c r="AR34" i="36" l="1"/>
  <c r="AS33" i="8"/>
  <c r="AS34" i="8" s="1"/>
  <c r="AS33" i="36"/>
  <c r="BO4" i="5"/>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S8" i="10"/>
  <c r="AS35" i="10"/>
  <c r="AS28" i="10"/>
  <c r="E57" i="25"/>
  <c r="I57" i="25" s="1"/>
  <c r="G58" i="25" s="1"/>
  <c r="D58" i="25" s="1"/>
  <c r="E30" i="23"/>
  <c r="I30" i="23" s="1"/>
  <c r="A60" i="23"/>
  <c r="B59" i="23"/>
  <c r="AS34" i="36" l="1"/>
  <c r="AT33" i="8"/>
  <c r="AT34" i="8" s="1"/>
  <c r="AT33" i="36"/>
  <c r="BR6" i="5"/>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AT34" i="36" l="1"/>
  <c r="BQ4" i="5"/>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E46" i="34" s="1"/>
  <c r="F46" i="34" s="1"/>
  <c r="J50" i="17"/>
  <c r="B49" i="17"/>
  <c r="L59" i="12"/>
  <c r="F46" i="30"/>
  <c r="G46" i="31"/>
  <c r="C46" i="31"/>
  <c r="H46" i="31" s="1"/>
  <c r="A124" i="32"/>
  <c r="B123" i="32"/>
  <c r="L123" i="32" s="1"/>
  <c r="A111" i="34"/>
  <c r="B110" i="34"/>
  <c r="L110"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F47" i="32"/>
  <c r="J46" i="31"/>
  <c r="K45" i="31" s="1"/>
  <c r="M45" i="31" s="1"/>
  <c r="I28" i="16"/>
  <c r="G29" i="16" s="1"/>
  <c r="D29" i="16" s="1"/>
  <c r="E29" i="16" s="1"/>
  <c r="I29" i="16" s="1"/>
  <c r="J51" i="17"/>
  <c r="B50" i="17"/>
  <c r="L60" i="12"/>
  <c r="K30" i="12"/>
  <c r="M30" i="12" s="1"/>
  <c r="E47" i="33"/>
  <c r="F47" i="33"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E31" i="14"/>
  <c r="I31" i="14"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Z2" i="5" l="1"/>
  <c r="C32" i="35" s="1"/>
  <c r="H18" i="10"/>
  <c r="I9" i="36" s="1"/>
  <c r="F18" i="10"/>
  <c r="G9" i="36" s="1"/>
  <c r="C18" i="10"/>
  <c r="D9" i="36" s="1"/>
  <c r="D18" i="10"/>
  <c r="E9" i="36" s="1"/>
  <c r="E18" i="10"/>
  <c r="F9" i="36" s="1"/>
  <c r="B18" i="10"/>
  <c r="C9" i="36" s="1"/>
  <c r="G18" i="10"/>
  <c r="H9" i="36" s="1"/>
  <c r="I18" i="10"/>
  <c r="J9" i="36" s="1"/>
  <c r="M18" i="10"/>
  <c r="N9" i="36" s="1"/>
  <c r="J18" i="10"/>
  <c r="K9" i="36" s="1"/>
  <c r="K18" i="10"/>
  <c r="L9" i="36" s="1"/>
  <c r="L18" i="10"/>
  <c r="M9" i="36" s="1"/>
  <c r="N18" i="10"/>
  <c r="O9" i="36" s="1"/>
  <c r="P18" i="10"/>
  <c r="Q9" i="36" s="1"/>
  <c r="O18" i="10"/>
  <c r="P9" i="36" s="1"/>
  <c r="S18" i="10"/>
  <c r="T9" i="36" s="1"/>
  <c r="U18" i="10"/>
  <c r="V9" i="36" s="1"/>
  <c r="Q18" i="10"/>
  <c r="R9" i="36" s="1"/>
  <c r="R18" i="10"/>
  <c r="S9" i="36" s="1"/>
  <c r="T18" i="10"/>
  <c r="U9" i="36" s="1"/>
  <c r="W18" i="10"/>
  <c r="X9" i="36" s="1"/>
  <c r="V18" i="10"/>
  <c r="W9" i="36" s="1"/>
  <c r="AC18" i="10"/>
  <c r="AD9" i="36" s="1"/>
  <c r="X18" i="10"/>
  <c r="Y9" i="36" s="1"/>
  <c r="Y18" i="10"/>
  <c r="Z9" i="36" s="1"/>
  <c r="Z18" i="10"/>
  <c r="AA9" i="36" s="1"/>
  <c r="AA18" i="10"/>
  <c r="AB9" i="36" s="1"/>
  <c r="AB18" i="10"/>
  <c r="AC9" i="36" s="1"/>
  <c r="AE18" i="10"/>
  <c r="AF9" i="36" s="1"/>
  <c r="AF18" i="10"/>
  <c r="AG9" i="36" s="1"/>
  <c r="AD18" i="10"/>
  <c r="AE9" i="36" s="1"/>
  <c r="AG18" i="10"/>
  <c r="AH9" i="36" s="1"/>
  <c r="AI18" i="10"/>
  <c r="AJ9" i="36" s="1"/>
  <c r="AH18" i="10"/>
  <c r="AI9" i="36" s="1"/>
  <c r="AL18" i="10"/>
  <c r="AM9" i="36" s="1"/>
  <c r="AJ18" i="10"/>
  <c r="AK9" i="36" s="1"/>
  <c r="AK18" i="10"/>
  <c r="AL9" i="36" s="1"/>
  <c r="AM18" i="10"/>
  <c r="AN9" i="36" s="1"/>
  <c r="AN18" i="10"/>
  <c r="AO9" i="36" s="1"/>
  <c r="AO18" i="10"/>
  <c r="AP9" i="36" s="1"/>
  <c r="AP18" i="10"/>
  <c r="AQ9" i="36" s="1"/>
  <c r="AQ18" i="10"/>
  <c r="AR9" i="36" s="1"/>
  <c r="AS18" i="10"/>
  <c r="AT9" i="36" s="1"/>
  <c r="AR18" i="10"/>
  <c r="AS9" i="36" s="1"/>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B3" i="5" l="1"/>
  <c r="AN25" i="10"/>
  <c r="AN109" i="10"/>
  <c r="AO7" i="8"/>
  <c r="AD109" i="10"/>
  <c r="AD25" i="10"/>
  <c r="AE7" i="8"/>
  <c r="AC109" i="10"/>
  <c r="AC25" i="10"/>
  <c r="AD7" i="8"/>
  <c r="O25" i="10"/>
  <c r="P7" i="8"/>
  <c r="O109" i="10"/>
  <c r="H7" i="8"/>
  <c r="G109" i="10"/>
  <c r="G25" i="10"/>
  <c r="AM109" i="10"/>
  <c r="AN7" i="8"/>
  <c r="AM25" i="10"/>
  <c r="AF25" i="10"/>
  <c r="AG7" i="8"/>
  <c r="AF109" i="10"/>
  <c r="W7" i="8"/>
  <c r="V25" i="10"/>
  <c r="V109" i="10"/>
  <c r="P109" i="10"/>
  <c r="P25" i="10"/>
  <c r="Q7" i="8"/>
  <c r="B25" i="10"/>
  <c r="C7" i="8"/>
  <c r="AK25" i="10"/>
  <c r="AL7" i="8"/>
  <c r="AK109" i="10"/>
  <c r="AE25" i="10"/>
  <c r="AF7" i="8"/>
  <c r="AE109" i="10"/>
  <c r="X7" i="8"/>
  <c r="W109" i="10"/>
  <c r="W25" i="10"/>
  <c r="N25" i="10"/>
  <c r="O7" i="8"/>
  <c r="N109" i="10"/>
  <c r="F7" i="8"/>
  <c r="E109" i="10"/>
  <c r="E25" i="10"/>
  <c r="AR109" i="10"/>
  <c r="AS7" i="8"/>
  <c r="AR25" i="10"/>
  <c r="AJ25" i="10"/>
  <c r="AJ109" i="10"/>
  <c r="AK7" i="8"/>
  <c r="AB25" i="10"/>
  <c r="AC7" i="8"/>
  <c r="AB109" i="10"/>
  <c r="T109" i="10"/>
  <c r="T25" i="10"/>
  <c r="U7" i="8"/>
  <c r="L25" i="10"/>
  <c r="M7" i="8"/>
  <c r="L109" i="10"/>
  <c r="D25" i="10"/>
  <c r="E7" i="8"/>
  <c r="D109" i="10"/>
  <c r="AT7" i="8"/>
  <c r="AS109" i="10"/>
  <c r="AS25" i="10"/>
  <c r="AL25" i="10"/>
  <c r="AM7" i="8"/>
  <c r="AL109" i="10"/>
  <c r="AA25" i="10"/>
  <c r="AB7" i="8"/>
  <c r="AA109" i="10"/>
  <c r="R109" i="10"/>
  <c r="R25" i="10"/>
  <c r="S7" i="8"/>
  <c r="L7" i="8"/>
  <c r="K25" i="10"/>
  <c r="K109" i="10"/>
  <c r="C25" i="10"/>
  <c r="D7" i="8"/>
  <c r="C109" i="10"/>
  <c r="AQ25" i="10"/>
  <c r="AR7" i="8"/>
  <c r="AQ109" i="10"/>
  <c r="AH25" i="10"/>
  <c r="AI7" i="8"/>
  <c r="AH109" i="10"/>
  <c r="Z109" i="10"/>
  <c r="Z25" i="10"/>
  <c r="AA7" i="8"/>
  <c r="Q25" i="10"/>
  <c r="Q109" i="10"/>
  <c r="R7" i="8"/>
  <c r="J25" i="10"/>
  <c r="K7" i="8"/>
  <c r="J109" i="10"/>
  <c r="F25" i="10"/>
  <c r="G7" i="8"/>
  <c r="F109" i="10"/>
  <c r="AP25" i="10"/>
  <c r="AQ7" i="8"/>
  <c r="AP109" i="10"/>
  <c r="AJ7" i="8"/>
  <c r="AI109" i="10"/>
  <c r="AI25" i="10"/>
  <c r="Y25" i="10"/>
  <c r="Z7" i="8"/>
  <c r="Y109" i="10"/>
  <c r="U109" i="10"/>
  <c r="U25" i="10"/>
  <c r="V7" i="8"/>
  <c r="M25" i="10"/>
  <c r="N7" i="8"/>
  <c r="M109" i="10"/>
  <c r="H109" i="10"/>
  <c r="I7" i="8"/>
  <c r="H25" i="10"/>
  <c r="AO25" i="10"/>
  <c r="AP7" i="8"/>
  <c r="AO109" i="10"/>
  <c r="AG25" i="10"/>
  <c r="AH7" i="8"/>
  <c r="AG109" i="10"/>
  <c r="Y7" i="8"/>
  <c r="X25" i="10"/>
  <c r="X109" i="10"/>
  <c r="S25" i="10"/>
  <c r="T7" i="8"/>
  <c r="S109" i="10"/>
  <c r="I109" i="10"/>
  <c r="I25" i="10"/>
  <c r="J7" i="8"/>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AD9" i="8" l="1"/>
  <c r="O9" i="8"/>
  <c r="T9" i="8"/>
  <c r="D9" i="8"/>
  <c r="AT9" i="8"/>
  <c r="AL9" i="8"/>
  <c r="AP9" i="8"/>
  <c r="V9" i="8"/>
  <c r="AJ9" i="8"/>
  <c r="K9" i="8"/>
  <c r="AB9" i="8"/>
  <c r="AS9" i="8"/>
  <c r="W9" i="8"/>
  <c r="AE9" i="8"/>
  <c r="G9" i="8"/>
  <c r="AH9" i="8"/>
  <c r="AN9" i="8"/>
  <c r="E9" i="8"/>
  <c r="H9" i="8"/>
  <c r="AC9" i="8"/>
  <c r="Y9" i="8"/>
  <c r="I9" i="8"/>
  <c r="L9" i="8"/>
  <c r="AM9" i="8"/>
  <c r="Q9" i="8"/>
  <c r="P9" i="8"/>
  <c r="AO9" i="8"/>
  <c r="N9" i="8"/>
  <c r="U9" i="8"/>
  <c r="AI9" i="8"/>
  <c r="AQ9" i="8"/>
  <c r="R9" i="8"/>
  <c r="X9" i="8"/>
  <c r="AG9" i="8"/>
  <c r="J9" i="8"/>
  <c r="Z9" i="8"/>
  <c r="AR9" i="8"/>
  <c r="S9" i="8"/>
  <c r="M9" i="8"/>
  <c r="AK9" i="8"/>
  <c r="F9" i="8"/>
  <c r="AF9" i="8"/>
  <c r="AA9" i="8"/>
  <c r="C9" i="8"/>
  <c r="L72" i="12"/>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E37" i="14"/>
  <c r="I37" i="14" s="1"/>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G55" i="32"/>
  <c r="C55" i="32"/>
  <c r="H55" i="32" s="1"/>
  <c r="J55" i="32" s="1"/>
  <c r="K54" i="32" s="1"/>
  <c r="M54" i="32" s="1"/>
  <c r="E55" i="34"/>
  <c r="I55" i="34"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6" i="34"/>
  <c r="I56" i="34" s="1"/>
  <c r="E54" i="31"/>
  <c r="I54" i="31"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G59" i="33" s="1"/>
  <c r="F16" i="7" s="1"/>
  <c r="A145" i="34"/>
  <c r="B144" i="34"/>
  <c r="L144" i="34" s="1"/>
  <c r="C58" i="32"/>
  <c r="H58" i="32" s="1"/>
  <c r="J58" i="32" s="1"/>
  <c r="K57" i="32" s="1"/>
  <c r="M57" i="32" s="1"/>
  <c r="D56" i="31"/>
  <c r="A153" i="33"/>
  <c r="B152" i="33"/>
  <c r="L152" i="33" s="1"/>
  <c r="D58" i="34"/>
  <c r="A158" i="32"/>
  <c r="B157" i="32"/>
  <c r="L157" i="32"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E42" i="14" s="1"/>
  <c r="I42" i="14" s="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E41" i="16" s="1"/>
  <c r="I41" i="16" s="1"/>
  <c r="I72" i="26"/>
  <c r="G73" i="26" s="1"/>
  <c r="D73" i="26" s="1"/>
  <c r="E73" i="26" s="1"/>
  <c r="F73" i="26" s="1"/>
  <c r="I70" i="27"/>
  <c r="G71" i="27" s="1"/>
  <c r="D71" i="27" s="1"/>
  <c r="C42" i="15"/>
  <c r="H42" i="15" s="1"/>
  <c r="J42" i="15" s="1"/>
  <c r="K41" i="15" s="1"/>
  <c r="M41" i="15"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F86" i="24"/>
  <c r="B100" i="13"/>
  <c r="L100" i="13" s="1"/>
  <c r="A101" i="13"/>
  <c r="C43" i="13"/>
  <c r="G43" i="13"/>
  <c r="I90" i="25"/>
  <c r="G91" i="25" s="1"/>
  <c r="D91" i="25" s="1"/>
  <c r="E87" i="24"/>
  <c r="F87" i="24" s="1"/>
  <c r="E44" i="23"/>
  <c r="I44" i="23"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G68" i="33" s="1"/>
  <c r="L122" i="12"/>
  <c r="K49" i="12"/>
  <c r="M49" i="12" s="1"/>
  <c r="F66" i="34"/>
  <c r="A174" i="34"/>
  <c r="B173" i="34"/>
  <c r="L173" i="34" s="1"/>
  <c r="A187" i="32"/>
  <c r="B186" i="32"/>
  <c r="L186" i="32" s="1"/>
  <c r="E66" i="32"/>
  <c r="F66" i="32" s="1"/>
  <c r="G65" i="31"/>
  <c r="C65" i="31"/>
  <c r="H65" i="31" s="1"/>
  <c r="J65" i="31" s="1"/>
  <c r="K64" i="31" s="1"/>
  <c r="M64" i="31" s="1"/>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E54" i="14" s="1"/>
  <c r="I54" i="14" s="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A237" i="31"/>
  <c r="B236" i="31"/>
  <c r="L236" i="31" s="1"/>
  <c r="A189" i="34"/>
  <c r="B188" i="34"/>
  <c r="L188" i="34" s="1"/>
  <c r="D69" i="31"/>
  <c r="A202" i="32"/>
  <c r="B201" i="32"/>
  <c r="L201" i="32" s="1"/>
  <c r="E71" i="32"/>
  <c r="F7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s="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I75" i="31"/>
  <c r="G76" i="31" s="1"/>
  <c r="E77" i="32"/>
  <c r="F77" i="32" s="1"/>
  <c r="A209" i="34"/>
  <c r="B208" i="34"/>
  <c r="L208" i="34" s="1"/>
  <c r="A257" i="31"/>
  <c r="B256" i="31"/>
  <c r="L256" i="31" s="1"/>
  <c r="A217" i="33"/>
  <c r="B216" i="33"/>
  <c r="L216" i="33" s="1"/>
  <c r="E79" i="33"/>
  <c r="I79"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E80" i="33" s="1"/>
  <c r="F80" i="33" s="1"/>
  <c r="A211" i="34"/>
  <c r="B210" i="34"/>
  <c r="L210" i="34" s="1"/>
  <c r="A259" i="31"/>
  <c r="B258" i="31"/>
  <c r="L258" i="31" s="1"/>
  <c r="E76" i="31"/>
  <c r="I76" i="31" s="1"/>
  <c r="D79" i="34"/>
  <c r="A224" i="32"/>
  <c r="B223" i="32"/>
  <c r="L223" i="32"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J82" i="33"/>
  <c r="K81" i="33" s="1"/>
  <c r="M81" i="33" s="1"/>
  <c r="I61" i="13"/>
  <c r="G62" i="13" s="1"/>
  <c r="L166" i="12"/>
  <c r="F81" i="34"/>
  <c r="E82" i="33"/>
  <c r="I82" i="33" s="1"/>
  <c r="C83" i="33" s="1"/>
  <c r="H83" i="33" s="1"/>
  <c r="J83" i="33" s="1"/>
  <c r="K82" i="33" s="1"/>
  <c r="M82" i="33" s="1"/>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G84" i="32" s="1"/>
  <c r="L175" i="12"/>
  <c r="H67" i="16"/>
  <c r="J67" i="16" s="1"/>
  <c r="K66" i="16" s="1"/>
  <c r="M66" i="16" s="1"/>
  <c r="G86" i="33"/>
  <c r="D86" i="33" s="1"/>
  <c r="A240" i="32"/>
  <c r="B239" i="32"/>
  <c r="L239" i="32" s="1"/>
  <c r="G85" i="34"/>
  <c r="C85" i="34"/>
  <c r="H85" i="34" s="1"/>
  <c r="J85" i="34" s="1"/>
  <c r="K84" i="34" s="1"/>
  <c r="M84" i="34" s="1"/>
  <c r="A275" i="31"/>
  <c r="B274" i="31"/>
  <c r="L274" i="31" s="1"/>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7" i="16"/>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I156" i="25"/>
  <c r="G157" i="25" s="1"/>
  <c r="D157" i="25" s="1"/>
  <c r="E153" i="24"/>
  <c r="I153" i="24" s="1"/>
  <c r="G154" i="24" s="1"/>
  <c r="D154" i="24" s="1"/>
  <c r="E68" i="23"/>
  <c r="F68" i="23" s="1"/>
  <c r="A185" i="23"/>
  <c r="B184" i="23"/>
  <c r="D67" i="13" l="1"/>
  <c r="D12" i="17" s="1"/>
  <c r="D87" i="34"/>
  <c r="J87" i="34"/>
  <c r="K86" i="34" s="1"/>
  <c r="M86" i="34" s="1"/>
  <c r="L183" i="12"/>
  <c r="K67" i="12"/>
  <c r="M67" i="12" s="1"/>
  <c r="D6" i="17"/>
  <c r="D45"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D5" i="17" l="1"/>
  <c r="D54" i="17"/>
  <c r="D18" i="17"/>
  <c r="D49" i="17"/>
  <c r="D38" i="17"/>
  <c r="J70" i="15"/>
  <c r="K69" i="15" s="1"/>
  <c r="M69" i="15" s="1"/>
  <c r="L184" i="12"/>
  <c r="AP3" i="17"/>
  <c r="AD34" i="10" s="1"/>
  <c r="AM3" i="17"/>
  <c r="AA34" i="10" s="1"/>
  <c r="AF3" i="17"/>
  <c r="T34" i="10" s="1"/>
  <c r="BJ3" i="17"/>
  <c r="AK3" i="17"/>
  <c r="Y34" i="10" s="1"/>
  <c r="R3" i="17"/>
  <c r="F34" i="10" s="1"/>
  <c r="X3" i="17"/>
  <c r="L34" i="10" s="1"/>
  <c r="AT3" i="17"/>
  <c r="AH34" i="10" s="1"/>
  <c r="AW3" i="17"/>
  <c r="AK34" i="10" s="1"/>
  <c r="T3" i="17"/>
  <c r="H34" i="10" s="1"/>
  <c r="AH3" i="17"/>
  <c r="V34" i="10" s="1"/>
  <c r="V3" i="17"/>
  <c r="J34" i="10" s="1"/>
  <c r="AX3" i="17"/>
  <c r="AL34" i="10" s="1"/>
  <c r="AU3" i="17"/>
  <c r="AI34" i="10" s="1"/>
  <c r="P3" i="17"/>
  <c r="D34" i="10" s="1"/>
  <c r="BB3" i="17"/>
  <c r="AP34" i="10" s="1"/>
  <c r="AR3" i="17"/>
  <c r="AF34" i="10" s="1"/>
  <c r="BH3" i="17"/>
  <c r="BK3" i="17"/>
  <c r="BD3" i="17"/>
  <c r="AR34" i="10" s="1"/>
  <c r="BE3" i="17"/>
  <c r="AS34" i="10" s="1"/>
  <c r="BA3" i="17"/>
  <c r="AO34" i="10" s="1"/>
  <c r="Q3" i="17"/>
  <c r="E34" i="10" s="1"/>
  <c r="Y3" i="17"/>
  <c r="M34" i="10" s="1"/>
  <c r="Z3" i="17"/>
  <c r="N34" i="10" s="1"/>
  <c r="AA3" i="17"/>
  <c r="O34" i="10" s="1"/>
  <c r="BF3" i="17"/>
  <c r="BG3" i="17"/>
  <c r="AV3" i="17"/>
  <c r="AJ34" i="10" s="1"/>
  <c r="AG3" i="17"/>
  <c r="U34" i="10" s="1"/>
  <c r="AS3" i="17"/>
  <c r="AG34" i="10" s="1"/>
  <c r="AJ3" i="17"/>
  <c r="X34" i="10" s="1"/>
  <c r="AL3" i="17"/>
  <c r="Z34" i="10" s="1"/>
  <c r="O3" i="17"/>
  <c r="C34" i="10" s="1"/>
  <c r="S3" i="17"/>
  <c r="G34" i="10" s="1"/>
  <c r="N3" i="17"/>
  <c r="B34" i="10" s="1"/>
  <c r="B44" i="10" s="1"/>
  <c r="B46" i="10" s="1"/>
  <c r="BI3" i="17"/>
  <c r="AY3" i="17"/>
  <c r="AM34" i="10" s="1"/>
  <c r="AN3" i="17"/>
  <c r="AB34" i="10" s="1"/>
  <c r="U3" i="17"/>
  <c r="I34" i="10" s="1"/>
  <c r="AC3" i="17"/>
  <c r="Q34" i="10" s="1"/>
  <c r="AO3" i="17"/>
  <c r="AC34" i="10" s="1"/>
  <c r="AB3" i="17"/>
  <c r="P34" i="10" s="1"/>
  <c r="AQ3" i="17"/>
  <c r="AE34" i="10" s="1"/>
  <c r="AD3" i="17"/>
  <c r="R34" i="10" s="1"/>
  <c r="W3" i="17"/>
  <c r="K34" i="10" s="1"/>
  <c r="AZ3" i="17"/>
  <c r="AN34" i="10" s="1"/>
  <c r="BC3" i="17"/>
  <c r="AQ34" i="10" s="1"/>
  <c r="AE3" i="17"/>
  <c r="S34" i="10" s="1"/>
  <c r="AI3" i="17"/>
  <c r="W34" i="10" s="1"/>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AE110" i="10"/>
  <c r="AE44" i="10"/>
  <c r="AE46" i="10" s="1"/>
  <c r="AE99" i="10" s="1"/>
  <c r="B48" i="10"/>
  <c r="B99" i="10"/>
  <c r="B101" i="10" s="1"/>
  <c r="AR44" i="10"/>
  <c r="AR46" i="10" s="1"/>
  <c r="AR99" i="10" s="1"/>
  <c r="AR110" i="10"/>
  <c r="J110" i="10"/>
  <c r="J44" i="10"/>
  <c r="J46" i="10" s="1"/>
  <c r="J99" i="10" s="1"/>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P44" i="10"/>
  <c r="P46" i="10" s="1"/>
  <c r="P99" i="10" s="1"/>
  <c r="P110" i="10"/>
  <c r="G44" i="10"/>
  <c r="G46" i="10" s="1"/>
  <c r="G99" i="10" s="1"/>
  <c r="G110" i="10"/>
  <c r="V110" i="10"/>
  <c r="V44" i="10"/>
  <c r="V46" i="10" s="1"/>
  <c r="V99" i="10" s="1"/>
  <c r="T110" i="10"/>
  <c r="T44" i="10"/>
  <c r="T46" i="10" s="1"/>
  <c r="T99" i="10" s="1"/>
  <c r="R110" i="10"/>
  <c r="R44" i="10"/>
  <c r="R46" i="10" s="1"/>
  <c r="R99" i="10" s="1"/>
  <c r="AJ110" i="10"/>
  <c r="AJ44" i="10"/>
  <c r="AJ46" i="10" s="1"/>
  <c r="AJ99" i="10" s="1"/>
  <c r="AS110" i="10"/>
  <c r="AS44" i="10"/>
  <c r="AS46" i="10" s="1"/>
  <c r="AS99" i="10" s="1"/>
  <c r="AL110" i="10"/>
  <c r="AL44" i="10"/>
  <c r="AL46" i="10" s="1"/>
  <c r="AL99" i="10" s="1"/>
  <c r="Y110" i="10"/>
  <c r="Y44" i="10"/>
  <c r="Y46" i="10" s="1"/>
  <c r="Y99" i="10" s="1"/>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W110" i="10"/>
  <c r="W44" i="10"/>
  <c r="W46" i="10" s="1"/>
  <c r="W99" i="10" s="1"/>
  <c r="AC110" i="10"/>
  <c r="AC44" i="10"/>
  <c r="AC46" i="10" s="1"/>
  <c r="AC99" i="10" s="1"/>
  <c r="C44" i="10"/>
  <c r="C46" i="10" s="1"/>
  <c r="C99" i="10" s="1"/>
  <c r="C110" i="10"/>
  <c r="O44" i="10"/>
  <c r="O46" i="10" s="1"/>
  <c r="O99" i="10" s="1"/>
  <c r="O110" i="10"/>
  <c r="H110" i="10"/>
  <c r="H44" i="10"/>
  <c r="H46" i="10" s="1"/>
  <c r="H99" i="10" s="1"/>
  <c r="AA44" i="10"/>
  <c r="AA46" i="10" s="1"/>
  <c r="AA99" i="10" s="1"/>
  <c r="AA110" i="10"/>
  <c r="S110" i="10"/>
  <c r="S44" i="10"/>
  <c r="S46" i="10" s="1"/>
  <c r="S99" i="10" s="1"/>
  <c r="Q44" i="10"/>
  <c r="Q46" i="10" s="1"/>
  <c r="Q99" i="10" s="1"/>
  <c r="Q110" i="10"/>
  <c r="Z110" i="10"/>
  <c r="Z44" i="10"/>
  <c r="Z46" i="10" s="1"/>
  <c r="Z99" i="10" s="1"/>
  <c r="N110" i="10"/>
  <c r="N44" i="10"/>
  <c r="N46" i="10" s="1"/>
  <c r="N99" i="10" s="1"/>
  <c r="AF110" i="10"/>
  <c r="AF44" i="10"/>
  <c r="AF46" i="10" s="1"/>
  <c r="AF99" i="10" s="1"/>
  <c r="AK44" i="10"/>
  <c r="AK46" i="10" s="1"/>
  <c r="AK99" i="10" s="1"/>
  <c r="AK110" i="10"/>
  <c r="AD44" i="10"/>
  <c r="AD46" i="10" s="1"/>
  <c r="AD99" i="10" s="1"/>
  <c r="AD110" i="10"/>
  <c r="AQ110" i="10"/>
  <c r="AQ44" i="10"/>
  <c r="AQ46" i="10" s="1"/>
  <c r="AQ99" i="10" s="1"/>
  <c r="I44" i="10"/>
  <c r="I46" i="10" s="1"/>
  <c r="I99" i="10" s="1"/>
  <c r="I110" i="10"/>
  <c r="X44" i="10"/>
  <c r="X46" i="10" s="1"/>
  <c r="X99" i="10" s="1"/>
  <c r="X110" i="10"/>
  <c r="M44" i="10"/>
  <c r="M46" i="10" s="1"/>
  <c r="M99" i="10" s="1"/>
  <c r="M110" i="10"/>
  <c r="AP110" i="10"/>
  <c r="AP44" i="10"/>
  <c r="AP46" i="10" s="1"/>
  <c r="AP99" i="10" s="1"/>
  <c r="AH110" i="10"/>
  <c r="AH44" i="10"/>
  <c r="AH46" i="10" s="1"/>
  <c r="AH99" i="10" s="1"/>
  <c r="AN44" i="10"/>
  <c r="AN46" i="10" s="1"/>
  <c r="AN99" i="10" s="1"/>
  <c r="AN110" i="10"/>
  <c r="AB110" i="10"/>
  <c r="AB44" i="10"/>
  <c r="AB46" i="10" s="1"/>
  <c r="AB99" i="10" s="1"/>
  <c r="AG44" i="10"/>
  <c r="AG46" i="10" s="1"/>
  <c r="AG99" i="10" s="1"/>
  <c r="AG110" i="10"/>
  <c r="E44" i="10"/>
  <c r="E46" i="10" s="1"/>
  <c r="E99" i="10" s="1"/>
  <c r="E110" i="10"/>
  <c r="D44" i="10"/>
  <c r="D46" i="10" s="1"/>
  <c r="D99" i="10" s="1"/>
  <c r="D110" i="10"/>
  <c r="L44" i="10"/>
  <c r="L46" i="10" s="1"/>
  <c r="L99" i="10" s="1"/>
  <c r="L110" i="10"/>
  <c r="K110" i="10"/>
  <c r="K44" i="10"/>
  <c r="K46" i="10" s="1"/>
  <c r="K99" i="10" s="1"/>
  <c r="AM44" i="10"/>
  <c r="AM46" i="10" s="1"/>
  <c r="AM99" i="10" s="1"/>
  <c r="AM110" i="10"/>
  <c r="U44" i="10"/>
  <c r="U46" i="10" s="1"/>
  <c r="U99" i="10" s="1"/>
  <c r="U110" i="10"/>
  <c r="AO44" i="10"/>
  <c r="AO46" i="10" s="1"/>
  <c r="AO99" i="10" s="1"/>
  <c r="AO110" i="10"/>
  <c r="AI110" i="10"/>
  <c r="AI44" i="10"/>
  <c r="AI46" i="10" s="1"/>
  <c r="AI99" i="10" s="1"/>
  <c r="F44" i="10"/>
  <c r="F46" i="10" s="1"/>
  <c r="F99" i="10" s="1"/>
  <c r="F110" i="10"/>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C100" i="10"/>
  <c r="C101" i="10" s="1"/>
  <c r="B106" i="10"/>
  <c r="B107" i="10" s="1"/>
  <c r="C47" i="10"/>
  <c r="C48" i="10" s="1"/>
  <c r="B76" i="10"/>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C106" i="10"/>
  <c r="D100" i="10"/>
  <c r="D101" i="10" s="1"/>
  <c r="C76" i="10"/>
  <c r="D47" i="10"/>
  <c r="D48" i="10"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E47" i="10"/>
  <c r="E48" i="10" s="1"/>
  <c r="D76" i="10"/>
  <c r="E100" i="10"/>
  <c r="E101" i="10" s="1"/>
  <c r="D106" i="10"/>
  <c r="C107" i="10"/>
  <c r="C114" i="10"/>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AR12" i="36" l="1"/>
  <c r="AG12" i="36"/>
  <c r="AD12" i="36"/>
  <c r="W12" i="36"/>
  <c r="K12" i="36"/>
  <c r="G12" i="36"/>
  <c r="AJ12" i="36"/>
  <c r="Y12" i="36"/>
  <c r="V12" i="36"/>
  <c r="AS12" i="36"/>
  <c r="AC12" i="36"/>
  <c r="AE12" i="36"/>
  <c r="O12" i="36"/>
  <c r="AP12" i="36"/>
  <c r="Q12" i="36"/>
  <c r="N12" i="36"/>
  <c r="AA12" i="36"/>
  <c r="AK12" i="36"/>
  <c r="E12" i="36"/>
  <c r="AT12" i="36"/>
  <c r="L12" i="36"/>
  <c r="AH12" i="36"/>
  <c r="I12" i="36"/>
  <c r="F12" i="36"/>
  <c r="M12" i="36"/>
  <c r="U12" i="36"/>
  <c r="P12" i="36"/>
  <c r="J12" i="36"/>
  <c r="Z12" i="36"/>
  <c r="AN12" i="36"/>
  <c r="D12" i="36"/>
  <c r="AM12" i="36"/>
  <c r="H12" i="36"/>
  <c r="X12" i="36"/>
  <c r="R12" i="36"/>
  <c r="AF12" i="36"/>
  <c r="AB12" i="36"/>
  <c r="AQ12" i="36"/>
  <c r="S12" i="36"/>
  <c r="AI12" i="36"/>
  <c r="AO12" i="36"/>
  <c r="AL12" i="36"/>
  <c r="C12" i="36"/>
  <c r="T12" i="36"/>
  <c r="M12" i="8"/>
  <c r="J12" i="8"/>
  <c r="R12" i="8"/>
  <c r="AE12" i="8"/>
  <c r="Q12" i="8"/>
  <c r="S12" i="8"/>
  <c r="F12" i="8"/>
  <c r="AA12" i="8"/>
  <c r="AS12" i="8"/>
  <c r="T12" i="8"/>
  <c r="AO12" i="8"/>
  <c r="H12" i="8"/>
  <c r="AD12" i="8"/>
  <c r="L12" i="8"/>
  <c r="AG12" i="8"/>
  <c r="AF12" i="8"/>
  <c r="AN12" i="8"/>
  <c r="AM12" i="8"/>
  <c r="AH12" i="8"/>
  <c r="I12" i="8"/>
  <c r="AB12" i="8"/>
  <c r="Y12" i="8"/>
  <c r="N12" i="8"/>
  <c r="V12" i="8"/>
  <c r="AJ12" i="8"/>
  <c r="AP12" i="8"/>
  <c r="P12" i="8"/>
  <c r="AK12" i="8"/>
  <c r="AC12" i="8"/>
  <c r="O12" i="8"/>
  <c r="Z12" i="8"/>
  <c r="C12" i="8"/>
  <c r="C49" i="8" s="1"/>
  <c r="G12" i="8"/>
  <c r="AT12" i="8"/>
  <c r="K12" i="8"/>
  <c r="AI12" i="8"/>
  <c r="W12" i="8"/>
  <c r="X12" i="8"/>
  <c r="AQ12" i="8"/>
  <c r="E12" i="8"/>
  <c r="U12" i="8"/>
  <c r="AR12" i="8"/>
  <c r="AL12" i="8"/>
  <c r="D12" i="8"/>
  <c r="K69" i="12"/>
  <c r="M69" i="12" s="1"/>
  <c r="L189" i="12"/>
  <c r="C115" i="10"/>
  <c r="E76" i="10"/>
  <c r="F47" i="10"/>
  <c r="F48" i="10" s="1"/>
  <c r="D107" i="10"/>
  <c r="D114" i="10"/>
  <c r="F100" i="10"/>
  <c r="F101" i="10" s="1"/>
  <c r="E106" i="10"/>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X13" i="8" l="1"/>
  <c r="X35" i="8" s="1"/>
  <c r="X41" i="8" s="1"/>
  <c r="X46" i="8" s="1"/>
  <c r="X48" i="8" s="1"/>
  <c r="X49" i="8"/>
  <c r="D13" i="8"/>
  <c r="D49" i="8"/>
  <c r="AI13" i="8"/>
  <c r="AI49" i="8"/>
  <c r="AK13" i="8"/>
  <c r="AK35" i="8" s="1"/>
  <c r="AK41" i="8" s="1"/>
  <c r="AK46" i="8" s="1"/>
  <c r="AK48" i="8" s="1"/>
  <c r="AK49" i="8"/>
  <c r="I13" i="8"/>
  <c r="I35" i="8" s="1"/>
  <c r="I41" i="8" s="1"/>
  <c r="I46" i="8" s="1"/>
  <c r="I48" i="8" s="1"/>
  <c r="I49" i="8"/>
  <c r="H13" i="8"/>
  <c r="H35" i="8" s="1"/>
  <c r="H41" i="8" s="1"/>
  <c r="H46" i="8" s="1"/>
  <c r="H48" i="8" s="1"/>
  <c r="H49" i="8"/>
  <c r="AE13" i="8"/>
  <c r="AE35" i="8" s="1"/>
  <c r="AE41" i="8" s="1"/>
  <c r="AE46" i="8" s="1"/>
  <c r="AE48" i="8" s="1"/>
  <c r="AE49" i="8"/>
  <c r="AI13" i="36"/>
  <c r="AI35" i="36" s="1"/>
  <c r="AI41" i="36" s="1"/>
  <c r="AI46" i="36" s="1"/>
  <c r="AI48" i="36" s="1"/>
  <c r="AI49" i="36"/>
  <c r="AM13" i="36"/>
  <c r="AM35" i="36" s="1"/>
  <c r="AM41" i="36" s="1"/>
  <c r="AM46" i="36" s="1"/>
  <c r="AM48" i="36" s="1"/>
  <c r="AM49" i="36"/>
  <c r="F13" i="36"/>
  <c r="F35" i="36" s="1"/>
  <c r="F41" i="36" s="1"/>
  <c r="F46" i="36" s="1"/>
  <c r="F48" i="36" s="1"/>
  <c r="F49" i="36"/>
  <c r="N13" i="36"/>
  <c r="N35" i="36" s="1"/>
  <c r="N41" i="36" s="1"/>
  <c r="N46" i="36" s="1"/>
  <c r="N48" i="36" s="1"/>
  <c r="N49" i="36"/>
  <c r="Y13" i="36"/>
  <c r="Y35" i="36" s="1"/>
  <c r="Y41" i="36" s="1"/>
  <c r="Y46" i="36" s="1"/>
  <c r="Y48" i="36" s="1"/>
  <c r="Y49" i="36"/>
  <c r="W13" i="8"/>
  <c r="W35" i="8" s="1"/>
  <c r="W41" i="8" s="1"/>
  <c r="W46" i="8" s="1"/>
  <c r="W48" i="8" s="1"/>
  <c r="W49" i="8"/>
  <c r="AL13" i="8"/>
  <c r="AL49" i="8"/>
  <c r="K13" i="8"/>
  <c r="K35" i="8" s="1"/>
  <c r="K41" i="8" s="1"/>
  <c r="K46" i="8" s="1"/>
  <c r="K48" i="8" s="1"/>
  <c r="K49" i="8"/>
  <c r="P13" i="8"/>
  <c r="P49" i="8"/>
  <c r="AH13" i="8"/>
  <c r="AH35" i="8" s="1"/>
  <c r="AH41" i="8" s="1"/>
  <c r="AH46" i="8" s="1"/>
  <c r="AH48" i="8" s="1"/>
  <c r="AH49" i="8"/>
  <c r="AO13" i="8"/>
  <c r="AO49" i="8"/>
  <c r="R13" i="8"/>
  <c r="R35" i="8" s="1"/>
  <c r="R41" i="8" s="1"/>
  <c r="R46" i="8" s="1"/>
  <c r="R48" i="8" s="1"/>
  <c r="R49" i="8"/>
  <c r="S13" i="36"/>
  <c r="S49" i="36"/>
  <c r="D13" i="36"/>
  <c r="D35" i="36" s="1"/>
  <c r="D41" i="36" s="1"/>
  <c r="D46" i="36" s="1"/>
  <c r="D48" i="36" s="1"/>
  <c r="D49" i="36"/>
  <c r="I13" i="36"/>
  <c r="I35" i="36" s="1"/>
  <c r="I41" i="36" s="1"/>
  <c r="I46" i="36" s="1"/>
  <c r="I48" i="36" s="1"/>
  <c r="I49" i="36"/>
  <c r="Q13" i="36"/>
  <c r="Q35" i="36" s="1"/>
  <c r="Q41" i="36" s="1"/>
  <c r="Q46" i="36" s="1"/>
  <c r="Q48" i="36" s="1"/>
  <c r="Q49" i="36"/>
  <c r="AJ13" i="36"/>
  <c r="AJ35" i="36" s="1"/>
  <c r="AJ41" i="36" s="1"/>
  <c r="AJ46" i="36" s="1"/>
  <c r="AJ48" i="36" s="1"/>
  <c r="AJ49" i="36"/>
  <c r="AR13" i="8"/>
  <c r="AR35" i="8" s="1"/>
  <c r="AR41" i="8" s="1"/>
  <c r="AR46" i="8" s="1"/>
  <c r="AR48" i="8" s="1"/>
  <c r="AR49" i="8"/>
  <c r="AP13" i="8"/>
  <c r="AP49" i="8"/>
  <c r="AM13" i="8"/>
  <c r="AM35" i="8" s="1"/>
  <c r="AM41" i="8" s="1"/>
  <c r="AM46" i="8" s="1"/>
  <c r="AM48" i="8" s="1"/>
  <c r="AM49" i="8"/>
  <c r="T13" i="8"/>
  <c r="T35" i="8" s="1"/>
  <c r="T41" i="8" s="1"/>
  <c r="T46" i="8" s="1"/>
  <c r="T48" i="8" s="1"/>
  <c r="T49" i="8"/>
  <c r="J13" i="8"/>
  <c r="J35" i="8" s="1"/>
  <c r="J41" i="8" s="1"/>
  <c r="J46" i="8" s="1"/>
  <c r="J48" i="8" s="1"/>
  <c r="J49" i="8"/>
  <c r="AQ13" i="36"/>
  <c r="AQ35" i="36" s="1"/>
  <c r="AQ41" i="36" s="1"/>
  <c r="AQ46" i="36" s="1"/>
  <c r="AQ48" i="36" s="1"/>
  <c r="AQ49" i="36"/>
  <c r="AN13" i="36"/>
  <c r="AN35" i="36" s="1"/>
  <c r="AN41" i="36" s="1"/>
  <c r="AN46" i="36" s="1"/>
  <c r="AN48" i="36" s="1"/>
  <c r="AN49" i="36"/>
  <c r="AH13" i="36"/>
  <c r="AH35" i="36" s="1"/>
  <c r="AH41" i="36" s="1"/>
  <c r="AH46" i="36" s="1"/>
  <c r="AH48" i="36" s="1"/>
  <c r="AH49" i="36"/>
  <c r="AP13" i="36"/>
  <c r="AP35" i="36" s="1"/>
  <c r="AP41" i="36" s="1"/>
  <c r="AP46" i="36" s="1"/>
  <c r="AP48" i="36" s="1"/>
  <c r="AP49" i="36"/>
  <c r="G13" i="36"/>
  <c r="G49" i="36"/>
  <c r="G13" i="8"/>
  <c r="G35" i="8" s="1"/>
  <c r="G41" i="8" s="1"/>
  <c r="G46" i="8" s="1"/>
  <c r="G48" i="8" s="1"/>
  <c r="G49" i="8"/>
  <c r="AJ13" i="8"/>
  <c r="AJ35" i="8" s="1"/>
  <c r="AJ41" i="8" s="1"/>
  <c r="AJ46" i="8" s="1"/>
  <c r="AJ48" i="8" s="1"/>
  <c r="AJ49" i="8"/>
  <c r="AN13" i="8"/>
  <c r="AN35" i="8" s="1"/>
  <c r="AN41" i="8" s="1"/>
  <c r="AN46" i="8" s="1"/>
  <c r="AN48" i="8" s="1"/>
  <c r="AN49" i="8"/>
  <c r="AS13" i="8"/>
  <c r="AS49" i="8"/>
  <c r="M13" i="8"/>
  <c r="M35" i="8" s="1"/>
  <c r="M41" i="8" s="1"/>
  <c r="M46" i="8" s="1"/>
  <c r="M48" i="8" s="1"/>
  <c r="M49" i="8"/>
  <c r="AB13" i="36"/>
  <c r="AB49" i="36"/>
  <c r="Z13" i="36"/>
  <c r="Z35" i="36" s="1"/>
  <c r="Z41" i="36" s="1"/>
  <c r="Z46" i="36" s="1"/>
  <c r="Z48" i="36" s="1"/>
  <c r="Z49" i="36"/>
  <c r="L13" i="36"/>
  <c r="L35" i="36" s="1"/>
  <c r="L41" i="36" s="1"/>
  <c r="L46" i="36" s="1"/>
  <c r="L48" i="36" s="1"/>
  <c r="L49" i="36"/>
  <c r="O13" i="36"/>
  <c r="O35" i="36" s="1"/>
  <c r="O41" i="36" s="1"/>
  <c r="O46" i="36" s="1"/>
  <c r="O48" i="36" s="1"/>
  <c r="O49" i="36"/>
  <c r="K13" i="36"/>
  <c r="K35" i="36" s="1"/>
  <c r="K41" i="36" s="1"/>
  <c r="K46" i="36" s="1"/>
  <c r="K48" i="36" s="1"/>
  <c r="K49" i="36"/>
  <c r="AT13" i="8"/>
  <c r="AT35" i="8" s="1"/>
  <c r="AT41" i="8" s="1"/>
  <c r="AT46" i="8" s="1"/>
  <c r="AT48" i="8" s="1"/>
  <c r="AT49" i="8"/>
  <c r="E13" i="8"/>
  <c r="E49" i="8"/>
  <c r="V13" i="8"/>
  <c r="V35" i="8" s="1"/>
  <c r="V41" i="8" s="1"/>
  <c r="V46" i="8" s="1"/>
  <c r="V48" i="8" s="1"/>
  <c r="V49" i="8"/>
  <c r="AF13" i="8"/>
  <c r="AF49" i="8"/>
  <c r="AA13" i="8"/>
  <c r="AA35" i="8" s="1"/>
  <c r="AA41" i="8" s="1"/>
  <c r="AA46" i="8" s="1"/>
  <c r="AA48" i="8" s="1"/>
  <c r="AA49" i="8"/>
  <c r="T13" i="36"/>
  <c r="T35" i="36" s="1"/>
  <c r="T41" i="36" s="1"/>
  <c r="T46" i="36" s="1"/>
  <c r="T48" i="36" s="1"/>
  <c r="T49" i="36"/>
  <c r="AF13" i="36"/>
  <c r="AF35" i="36" s="1"/>
  <c r="AF41" i="36" s="1"/>
  <c r="AF46" i="36" s="1"/>
  <c r="AF48" i="36" s="1"/>
  <c r="AF49" i="36"/>
  <c r="J13" i="36"/>
  <c r="J35" i="36" s="1"/>
  <c r="J41" i="36" s="1"/>
  <c r="J46" i="36" s="1"/>
  <c r="J48" i="36" s="1"/>
  <c r="J49" i="36"/>
  <c r="AT13" i="36"/>
  <c r="AT35" i="36" s="1"/>
  <c r="AT41" i="36" s="1"/>
  <c r="AT46" i="36" s="1"/>
  <c r="AT48" i="36" s="1"/>
  <c r="AT49" i="36"/>
  <c r="AE13" i="36"/>
  <c r="AE35" i="36" s="1"/>
  <c r="AE41" i="36" s="1"/>
  <c r="AE46" i="36" s="1"/>
  <c r="AE48" i="36" s="1"/>
  <c r="AE49" i="36"/>
  <c r="W13" i="36"/>
  <c r="W35" i="36" s="1"/>
  <c r="W41" i="36" s="1"/>
  <c r="W46" i="36" s="1"/>
  <c r="W48" i="36" s="1"/>
  <c r="W49" i="36"/>
  <c r="U13" i="8"/>
  <c r="U49" i="8"/>
  <c r="AQ13" i="8"/>
  <c r="AQ35" i="8" s="1"/>
  <c r="AQ41" i="8" s="1"/>
  <c r="AQ46" i="8" s="1"/>
  <c r="AQ48" i="8" s="1"/>
  <c r="AQ49" i="8"/>
  <c r="Z13" i="8"/>
  <c r="Z49" i="8"/>
  <c r="N13" i="8"/>
  <c r="N35" i="8" s="1"/>
  <c r="N41" i="8" s="1"/>
  <c r="N46" i="8" s="1"/>
  <c r="N48" i="8" s="1"/>
  <c r="N49" i="8"/>
  <c r="AG13" i="8"/>
  <c r="AG35" i="8" s="1"/>
  <c r="AG41" i="8" s="1"/>
  <c r="AG46" i="8" s="1"/>
  <c r="AG48" i="8" s="1"/>
  <c r="AG49" i="8"/>
  <c r="F13" i="8"/>
  <c r="F35" i="8" s="1"/>
  <c r="F41" i="8" s="1"/>
  <c r="F46" i="8" s="1"/>
  <c r="F48" i="8" s="1"/>
  <c r="F49" i="8"/>
  <c r="C13" i="36"/>
  <c r="C49" i="36"/>
  <c r="R13" i="36"/>
  <c r="R35" i="36" s="1"/>
  <c r="R41" i="36" s="1"/>
  <c r="R46" i="36" s="1"/>
  <c r="R48" i="36" s="1"/>
  <c r="R49" i="36"/>
  <c r="P13" i="36"/>
  <c r="P49" i="36"/>
  <c r="E13" i="36"/>
  <c r="E35" i="36" s="1"/>
  <c r="E41" i="36" s="1"/>
  <c r="E46" i="36" s="1"/>
  <c r="E48" i="36" s="1"/>
  <c r="E49" i="36"/>
  <c r="AC13" i="36"/>
  <c r="AC49" i="36"/>
  <c r="AD13" i="36"/>
  <c r="AD35" i="36" s="1"/>
  <c r="AD41" i="36" s="1"/>
  <c r="AD46" i="36" s="1"/>
  <c r="AD48" i="36" s="1"/>
  <c r="AD49" i="36"/>
  <c r="Y13" i="8"/>
  <c r="Y35" i="8" s="1"/>
  <c r="Y41" i="8" s="1"/>
  <c r="Y46" i="8" s="1"/>
  <c r="Y48" i="8" s="1"/>
  <c r="Y49" i="8"/>
  <c r="L13" i="8"/>
  <c r="L35" i="8" s="1"/>
  <c r="L41" i="8" s="1"/>
  <c r="L46" i="8" s="1"/>
  <c r="L48" i="8" s="1"/>
  <c r="L49" i="8"/>
  <c r="S13" i="8"/>
  <c r="S35" i="8" s="1"/>
  <c r="S41" i="8" s="1"/>
  <c r="S46" i="8" s="1"/>
  <c r="S48" i="8" s="1"/>
  <c r="S49" i="8"/>
  <c r="AL13" i="36"/>
  <c r="AL35" i="36" s="1"/>
  <c r="AL41" i="36" s="1"/>
  <c r="AL46" i="36" s="1"/>
  <c r="AL48" i="36" s="1"/>
  <c r="AL49" i="36"/>
  <c r="X13" i="36"/>
  <c r="X35" i="36" s="1"/>
  <c r="X41" i="36" s="1"/>
  <c r="X46" i="36" s="1"/>
  <c r="X48" i="36" s="1"/>
  <c r="X49" i="36"/>
  <c r="U13" i="36"/>
  <c r="U35" i="36" s="1"/>
  <c r="U41" i="36" s="1"/>
  <c r="U46" i="36" s="1"/>
  <c r="U48" i="36" s="1"/>
  <c r="U49" i="36"/>
  <c r="AK13" i="36"/>
  <c r="AK35" i="36" s="1"/>
  <c r="AK41" i="36" s="1"/>
  <c r="AK46" i="36" s="1"/>
  <c r="AK48" i="36" s="1"/>
  <c r="AK49" i="36"/>
  <c r="AS13" i="36"/>
  <c r="AS35" i="36" s="1"/>
  <c r="AS41" i="36" s="1"/>
  <c r="AS46" i="36" s="1"/>
  <c r="AS48" i="36" s="1"/>
  <c r="AS49" i="36"/>
  <c r="AG13" i="36"/>
  <c r="AG49" i="36"/>
  <c r="O13" i="8"/>
  <c r="O35" i="8" s="1"/>
  <c r="O41" i="8" s="1"/>
  <c r="O46" i="8" s="1"/>
  <c r="O48" i="8" s="1"/>
  <c r="O49" i="8"/>
  <c r="AC13" i="8"/>
  <c r="AC35" i="8" s="1"/>
  <c r="AC41" i="8" s="1"/>
  <c r="AC46" i="8" s="1"/>
  <c r="AC48" i="8" s="1"/>
  <c r="AC49" i="8"/>
  <c r="AB13" i="8"/>
  <c r="AB35" i="8" s="1"/>
  <c r="AB41" i="8" s="1"/>
  <c r="AB46" i="8" s="1"/>
  <c r="AB48" i="8" s="1"/>
  <c r="AB49" i="8"/>
  <c r="AD13" i="8"/>
  <c r="AD49" i="8"/>
  <c r="Q13" i="8"/>
  <c r="Q35" i="8" s="1"/>
  <c r="Q41" i="8" s="1"/>
  <c r="Q46" i="8" s="1"/>
  <c r="Q48" i="8" s="1"/>
  <c r="Q49" i="8"/>
  <c r="AO13" i="36"/>
  <c r="AO35" i="36" s="1"/>
  <c r="AO41" i="36" s="1"/>
  <c r="AO46" i="36" s="1"/>
  <c r="AO48" i="36" s="1"/>
  <c r="AO49" i="36"/>
  <c r="H13" i="36"/>
  <c r="H35" i="36" s="1"/>
  <c r="H41" i="36" s="1"/>
  <c r="H46" i="36" s="1"/>
  <c r="H48" i="36" s="1"/>
  <c r="H49" i="36"/>
  <c r="M13" i="36"/>
  <c r="M49" i="36"/>
  <c r="AA13" i="36"/>
  <c r="AA35" i="36" s="1"/>
  <c r="AA41" i="36" s="1"/>
  <c r="AA46" i="36" s="1"/>
  <c r="AA48" i="36" s="1"/>
  <c r="AA49" i="36"/>
  <c r="V13" i="36"/>
  <c r="V49" i="36"/>
  <c r="AR13" i="36"/>
  <c r="AR35" i="36" s="1"/>
  <c r="AR41" i="36" s="1"/>
  <c r="AR46" i="36" s="1"/>
  <c r="AR48" i="36" s="1"/>
  <c r="AR49" i="36"/>
  <c r="G35" i="36"/>
  <c r="G41" i="36" s="1"/>
  <c r="G46" i="36" s="1"/>
  <c r="G48" i="36" s="1"/>
  <c r="AB35" i="36"/>
  <c r="AB41" i="36" s="1"/>
  <c r="AB46" i="36" s="1"/>
  <c r="AB48" i="36" s="1"/>
  <c r="S35" i="36"/>
  <c r="S41" i="36" s="1"/>
  <c r="S46" i="36" s="1"/>
  <c r="S48" i="36" s="1"/>
  <c r="C35" i="36"/>
  <c r="C41" i="36" s="1"/>
  <c r="C46" i="36" s="1"/>
  <c r="C48" i="36" s="1"/>
  <c r="P35" i="36"/>
  <c r="P41" i="36" s="1"/>
  <c r="P46" i="36" s="1"/>
  <c r="P48" i="36" s="1"/>
  <c r="AC35" i="36"/>
  <c r="AC41" i="36" s="1"/>
  <c r="AC46" i="36" s="1"/>
  <c r="AC48" i="36" s="1"/>
  <c r="AG35" i="36"/>
  <c r="AG41" i="36" s="1"/>
  <c r="AG46" i="36" s="1"/>
  <c r="AG48" i="36" s="1"/>
  <c r="M35" i="36"/>
  <c r="M41" i="36" s="1"/>
  <c r="M46" i="36" s="1"/>
  <c r="M48" i="36" s="1"/>
  <c r="V35" i="36"/>
  <c r="V41" i="36" s="1"/>
  <c r="V46" i="36" s="1"/>
  <c r="V48" i="36" s="1"/>
  <c r="C13" i="8"/>
  <c r="C35" i="8" s="1"/>
  <c r="C41" i="8" s="1"/>
  <c r="D35" i="8"/>
  <c r="D41" i="8" s="1"/>
  <c r="D46" i="8" s="1"/>
  <c r="D48" i="8" s="1"/>
  <c r="AI35" i="8"/>
  <c r="AI41" i="8" s="1"/>
  <c r="AI46" i="8" s="1"/>
  <c r="AI48" i="8" s="1"/>
  <c r="AL35" i="8"/>
  <c r="AL41" i="8" s="1"/>
  <c r="AL46" i="8" s="1"/>
  <c r="AL48" i="8" s="1"/>
  <c r="P35" i="8"/>
  <c r="P41" i="8" s="1"/>
  <c r="P46" i="8" s="1"/>
  <c r="P48" i="8" s="1"/>
  <c r="AO35" i="8"/>
  <c r="AO41" i="8" s="1"/>
  <c r="AO46" i="8" s="1"/>
  <c r="AO48" i="8" s="1"/>
  <c r="AP35" i="8"/>
  <c r="AP41" i="8" s="1"/>
  <c r="AP46" i="8" s="1"/>
  <c r="AP48" i="8" s="1"/>
  <c r="U35" i="8"/>
  <c r="U41" i="8" s="1"/>
  <c r="U46" i="8" s="1"/>
  <c r="U48" i="8" s="1"/>
  <c r="AS35" i="8"/>
  <c r="AS41" i="8" s="1"/>
  <c r="AS46" i="8" s="1"/>
  <c r="AS48" i="8" s="1"/>
  <c r="E35" i="8"/>
  <c r="E41" i="8" s="1"/>
  <c r="E46" i="8" s="1"/>
  <c r="E48" i="8" s="1"/>
  <c r="AF35" i="8"/>
  <c r="AF41" i="8" s="1"/>
  <c r="AF46" i="8" s="1"/>
  <c r="AF48" i="8" s="1"/>
  <c r="Z35" i="8"/>
  <c r="Z41" i="8" s="1"/>
  <c r="Z46" i="8" s="1"/>
  <c r="Z48" i="8" s="1"/>
  <c r="AD35" i="8"/>
  <c r="AD41" i="8" s="1"/>
  <c r="AD46" i="8" s="1"/>
  <c r="AD48" i="8" s="1"/>
  <c r="J72" i="15"/>
  <c r="K71" i="15" s="1"/>
  <c r="M71" i="15" s="1"/>
  <c r="L190" i="12"/>
  <c r="F106" i="10"/>
  <c r="G100" i="10"/>
  <c r="G101" i="10" s="1"/>
  <c r="D115" i="10"/>
  <c r="E114" i="10"/>
  <c r="E107" i="10"/>
  <c r="G47" i="10"/>
  <c r="G48" i="10" s="1"/>
  <c r="F76" i="10"/>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C46" i="8" l="1"/>
  <c r="C48" i="8" s="1"/>
  <c r="L191" i="12"/>
  <c r="E115" i="10"/>
  <c r="G106" i="10"/>
  <c r="H100" i="10"/>
  <c r="H101" i="10" s="1"/>
  <c r="H47" i="10"/>
  <c r="H48" i="10" s="1"/>
  <c r="G76" i="10"/>
  <c r="F107" i="10"/>
  <c r="F114" i="10"/>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F115" i="10"/>
  <c r="I47" i="10"/>
  <c r="I48" i="10" s="1"/>
  <c r="H76" i="10"/>
  <c r="G114" i="10"/>
  <c r="G107" i="10"/>
  <c r="H106" i="10"/>
  <c r="I100" i="10"/>
  <c r="I101" i="10" s="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106" i="10"/>
  <c r="J100" i="10"/>
  <c r="J101" i="10" s="1"/>
  <c r="H114" i="10"/>
  <c r="H107" i="10"/>
  <c r="I76" i="10"/>
  <c r="J47" i="10"/>
  <c r="J48" i="10" s="1"/>
  <c r="G115" i="10"/>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K47" i="10"/>
  <c r="K48" i="10" s="1"/>
  <c r="J76" i="10"/>
  <c r="H115" i="10"/>
  <c r="J106" i="10"/>
  <c r="K100" i="10"/>
  <c r="K101" i="10" s="1"/>
  <c r="I114" i="10"/>
  <c r="I107" i="10"/>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L47" i="10"/>
  <c r="L48" i="10" s="1"/>
  <c r="K76" i="10"/>
  <c r="I115" i="10"/>
  <c r="K106" i="10"/>
  <c r="L100" i="10"/>
  <c r="L101" i="10" s="1"/>
  <c r="J107" i="10"/>
  <c r="J114" i="10"/>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J115" i="10"/>
  <c r="L106" i="10"/>
  <c r="M100" i="10"/>
  <c r="M101" i="10" s="1"/>
  <c r="K107" i="10"/>
  <c r="K114" i="10"/>
  <c r="M47" i="10"/>
  <c r="M48" i="10" s="1"/>
  <c r="L76" i="10"/>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K115" i="10"/>
  <c r="N100" i="10"/>
  <c r="N101" i="10" s="1"/>
  <c r="M106" i="10"/>
  <c r="M76" i="10"/>
  <c r="N47" i="10"/>
  <c r="N48" i="10" s="1"/>
  <c r="L107" i="10"/>
  <c r="L114" i="10"/>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L115" i="10"/>
  <c r="M114" i="10"/>
  <c r="M107" i="10"/>
  <c r="O100" i="10"/>
  <c r="O101" i="10" s="1"/>
  <c r="N106" i="10"/>
  <c r="O47" i="10"/>
  <c r="O48" i="10" s="1"/>
  <c r="N76" i="10"/>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P47" i="10"/>
  <c r="P48" i="10" s="1"/>
  <c r="O76" i="10"/>
  <c r="O106" i="10"/>
  <c r="P100" i="10"/>
  <c r="P101" i="10" s="1"/>
  <c r="N107" i="10"/>
  <c r="N114" i="10"/>
  <c r="M115" i="10"/>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O107" i="10"/>
  <c r="O114" i="10"/>
  <c r="N115" i="10"/>
  <c r="Q100" i="10"/>
  <c r="Q101" i="10" s="1"/>
  <c r="P106" i="10"/>
  <c r="P76" i="10"/>
  <c r="Q47" i="10"/>
  <c r="Q48" i="10" s="1"/>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O115" i="10"/>
  <c r="P107" i="10"/>
  <c r="P114" i="10"/>
  <c r="R100" i="10"/>
  <c r="R101" i="10" s="1"/>
  <c r="Q106" i="10"/>
  <c r="Q76" i="10"/>
  <c r="R47" i="10"/>
  <c r="R48" i="10" s="1"/>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P115" i="10"/>
  <c r="S100" i="10"/>
  <c r="S101" i="10" s="1"/>
  <c r="R106" i="10"/>
  <c r="S47" i="10"/>
  <c r="S48" i="10" s="1"/>
  <c r="R76" i="10"/>
  <c r="Q107" i="10"/>
  <c r="Q114" i="10"/>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E78" i="14" s="1"/>
  <c r="F78" i="14" s="1"/>
  <c r="J78" i="14"/>
  <c r="K77" i="14" s="1"/>
  <c r="M77" i="14" s="1"/>
  <c r="L203" i="12"/>
  <c r="Q115" i="10"/>
  <c r="T47" i="10"/>
  <c r="T48" i="10" s="1"/>
  <c r="S76" i="10"/>
  <c r="R107" i="10"/>
  <c r="R114" i="10"/>
  <c r="T100" i="10"/>
  <c r="T101" i="10" s="1"/>
  <c r="S106" i="10"/>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R115" i="10"/>
  <c r="T106" i="10"/>
  <c r="U100" i="10"/>
  <c r="U101" i="10" s="1"/>
  <c r="S114" i="10"/>
  <c r="S107" i="10"/>
  <c r="U47" i="10"/>
  <c r="U48" i="10" s="1"/>
  <c r="T76" i="10"/>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S115" i="10"/>
  <c r="V100" i="10"/>
  <c r="V101" i="10" s="1"/>
  <c r="U106" i="10"/>
  <c r="U76" i="10"/>
  <c r="V47" i="10"/>
  <c r="V48" i="10" s="1"/>
  <c r="T114" i="10"/>
  <c r="T107" i="10"/>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T115" i="10"/>
  <c r="W47" i="10"/>
  <c r="W48" i="10" s="1"/>
  <c r="V76" i="10"/>
  <c r="V106" i="10"/>
  <c r="W100" i="10"/>
  <c r="W101" i="10" s="1"/>
  <c r="U107" i="10"/>
  <c r="U114" i="10"/>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U115" i="10"/>
  <c r="X100" i="10"/>
  <c r="X101" i="10" s="1"/>
  <c r="W106" i="10"/>
  <c r="V114" i="10"/>
  <c r="V107" i="10"/>
  <c r="X47" i="10"/>
  <c r="X48" i="10" s="1"/>
  <c r="W76" i="10"/>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X76" i="10"/>
  <c r="Y47" i="10"/>
  <c r="Y48" i="10" s="1"/>
  <c r="V115" i="10"/>
  <c r="W114" i="10"/>
  <c r="W107" i="10"/>
  <c r="Y100" i="10"/>
  <c r="Y101" i="10" s="1"/>
  <c r="X106" i="10"/>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Y106" i="10"/>
  <c r="Z100" i="10"/>
  <c r="Z101" i="10" s="1"/>
  <c r="Y76" i="10"/>
  <c r="Z47" i="10"/>
  <c r="Z48" i="10" s="1"/>
  <c r="W115" i="10"/>
  <c r="X114" i="10"/>
  <c r="X107" i="10"/>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X115" i="10"/>
  <c r="Z76" i="10"/>
  <c r="AA47" i="10"/>
  <c r="AA48" i="10" s="1"/>
  <c r="Z106" i="10"/>
  <c r="AA100" i="10"/>
  <c r="AA101" i="10" s="1"/>
  <c r="Y107" i="10"/>
  <c r="Y114" i="10"/>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Y115" i="10"/>
  <c r="AA106" i="10"/>
  <c r="AB100" i="10"/>
  <c r="AB101" i="10" s="1"/>
  <c r="AA76" i="10"/>
  <c r="AB47" i="10"/>
  <c r="AB48" i="10" s="1"/>
  <c r="Z107" i="10"/>
  <c r="Z114" i="10"/>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Z115" i="10"/>
  <c r="AB106" i="10"/>
  <c r="AC100" i="10"/>
  <c r="AC101" i="10" s="1"/>
  <c r="AC47" i="10"/>
  <c r="AC48" i="10" s="1"/>
  <c r="AB76" i="10"/>
  <c r="AA114" i="10"/>
  <c r="AA107" i="10"/>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D47" i="10"/>
  <c r="AD48" i="10" s="1"/>
  <c r="AC76" i="10"/>
  <c r="AD100" i="10"/>
  <c r="AD101" i="10" s="1"/>
  <c r="AC106" i="10"/>
  <c r="AB114" i="10"/>
  <c r="AB107" i="10"/>
  <c r="AA115" i="10"/>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AB115" i="10"/>
  <c r="AC107" i="10"/>
  <c r="AC114" i="10"/>
  <c r="AE100" i="10"/>
  <c r="AE101" i="10" s="1"/>
  <c r="AD106" i="10"/>
  <c r="AD76" i="10"/>
  <c r="AE47" i="10"/>
  <c r="AE48" i="10" s="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AC115" i="10"/>
  <c r="AD114" i="10"/>
  <c r="AD107" i="10"/>
  <c r="AF100" i="10"/>
  <c r="AF101" i="10" s="1"/>
  <c r="AE106" i="10"/>
  <c r="AE76" i="10"/>
  <c r="AF47" i="10"/>
  <c r="AF48" i="10" s="1"/>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E114" i="10"/>
  <c r="AE107" i="10"/>
  <c r="AG100" i="10"/>
  <c r="AG101" i="10" s="1"/>
  <c r="AF106" i="10"/>
  <c r="AF76" i="10"/>
  <c r="AG47" i="10"/>
  <c r="AG48" i="10" s="1"/>
  <c r="AD115" i="10"/>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H47" i="10"/>
  <c r="AH48" i="10" s="1"/>
  <c r="AG76" i="10"/>
  <c r="AH100" i="10"/>
  <c r="AH101" i="10" s="1"/>
  <c r="AG106" i="10"/>
  <c r="AF107" i="10"/>
  <c r="AF114" i="10"/>
  <c r="AE115" i="10"/>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AF115" i="10"/>
  <c r="D79" i="13"/>
  <c r="E79" i="13" s="1"/>
  <c r="F79" i="13" s="1"/>
  <c r="AH76" i="10"/>
  <c r="AI47" i="10"/>
  <c r="AI48" i="10" s="1"/>
  <c r="AG114" i="10"/>
  <c r="AG107" i="10"/>
  <c r="AH106" i="10"/>
  <c r="AI100" i="10"/>
  <c r="AI101" i="10"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H107" i="10"/>
  <c r="AH114" i="10"/>
  <c r="AI76" i="10"/>
  <c r="AJ47" i="10"/>
  <c r="AJ48" i="10" s="1"/>
  <c r="AG115" i="10"/>
  <c r="AI106" i="10"/>
  <c r="AJ100" i="10"/>
  <c r="AJ101" i="10" s="1"/>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AH115" i="10"/>
  <c r="AI114" i="10"/>
  <c r="AI107" i="10"/>
  <c r="AK47" i="10"/>
  <c r="AK48" i="10" s="1"/>
  <c r="AJ76" i="10"/>
  <c r="AJ106" i="10"/>
  <c r="AK100" i="10"/>
  <c r="AK101" i="10" s="1"/>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L100" i="10"/>
  <c r="AL101" i="10" s="1"/>
  <c r="AK106" i="10"/>
  <c r="AL47" i="10"/>
  <c r="AL48" i="10" s="1"/>
  <c r="AK76" i="10"/>
  <c r="AJ114" i="10"/>
  <c r="AJ107" i="10"/>
  <c r="AI115" i="10"/>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L76" i="10"/>
  <c r="AM47" i="10"/>
  <c r="AM48" i="10" s="1"/>
  <c r="AJ115" i="10"/>
  <c r="AK114" i="10"/>
  <c r="AK107" i="10"/>
  <c r="AM100" i="10"/>
  <c r="AM101" i="10" s="1"/>
  <c r="AL106" i="10"/>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N100" i="10"/>
  <c r="AN101" i="10" s="1"/>
  <c r="AM106" i="10"/>
  <c r="AM76" i="10"/>
  <c r="AN47" i="10"/>
  <c r="AN48" i="10" s="1"/>
  <c r="AK115" i="10"/>
  <c r="AL107" i="10"/>
  <c r="AL114" i="10"/>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AN76" i="10"/>
  <c r="AO47" i="10"/>
  <c r="AO48" i="10" s="1"/>
  <c r="AM114" i="10"/>
  <c r="AM107" i="10"/>
  <c r="D81" i="13"/>
  <c r="E81" i="13" s="1"/>
  <c r="F81" i="13" s="1"/>
  <c r="AL115" i="10"/>
  <c r="AN106" i="10"/>
  <c r="AO100" i="10"/>
  <c r="AO101" i="10"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AO76" i="10"/>
  <c r="AP47" i="10"/>
  <c r="AP48" i="10" s="1"/>
  <c r="AN107" i="10"/>
  <c r="AN114" i="10"/>
  <c r="AM115" i="10"/>
  <c r="AO106" i="10"/>
  <c r="AP100" i="10"/>
  <c r="AP101" i="10"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N115" i="10"/>
  <c r="AQ100" i="10"/>
  <c r="AQ101" i="10" s="1"/>
  <c r="AP106" i="10"/>
  <c r="AO114" i="10"/>
  <c r="AO107" i="10"/>
  <c r="AQ47" i="10"/>
  <c r="AQ48" i="10" s="1"/>
  <c r="AP76" i="10"/>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AO115" i="10"/>
  <c r="AP114" i="10"/>
  <c r="AP107" i="10"/>
  <c r="AR47" i="10"/>
  <c r="AR48" i="10" s="1"/>
  <c r="AQ76" i="10"/>
  <c r="D82" i="13"/>
  <c r="E82" i="13" s="1"/>
  <c r="I82" i="13" s="1"/>
  <c r="AR100" i="10"/>
  <c r="AR101" i="10" s="1"/>
  <c r="AQ106" i="10"/>
  <c r="D101" i="34"/>
  <c r="E101" i="34" s="1"/>
  <c r="I101" i="34" s="1"/>
  <c r="D101" i="32"/>
  <c r="E101" i="32" s="1"/>
  <c r="F101" i="32" s="1"/>
  <c r="E96" i="31"/>
  <c r="F96" i="31" s="1"/>
  <c r="E102" i="33"/>
  <c r="F102" i="33" s="1"/>
  <c r="A287" i="33"/>
  <c r="B286" i="33"/>
  <c r="L286" i="33" s="1"/>
  <c r="A327" i="31"/>
  <c r="B326" i="31"/>
  <c r="L326" i="31"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P115" i="10"/>
  <c r="AQ114" i="10"/>
  <c r="AQ107" i="10"/>
  <c r="AS47" i="10"/>
  <c r="AS48" i="10" s="1"/>
  <c r="AS76" i="10" s="1"/>
  <c r="AR76" i="10"/>
  <c r="AS100" i="10"/>
  <c r="AS101" i="10" s="1"/>
  <c r="AS106" i="10" s="1"/>
  <c r="AR106" i="10"/>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S107" i="10"/>
  <c r="AS114" i="10"/>
  <c r="AQ115" i="10"/>
  <c r="AR107" i="10"/>
  <c r="AR114" i="10"/>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AS115" i="10"/>
  <c r="L230" i="12"/>
  <c r="AR115" i="10"/>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E89" i="14" s="1"/>
  <c r="I89" i="14" s="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E93" i="14" s="1"/>
  <c r="I93" i="14" s="1"/>
  <c r="J93" i="14"/>
  <c r="K92" i="14" s="1"/>
  <c r="M92" i="14" s="1"/>
  <c r="L248" i="12"/>
  <c r="K87" i="12"/>
  <c r="M87" i="12" s="1"/>
  <c r="I107" i="32"/>
  <c r="G108" i="32" s="1"/>
  <c r="E108" i="33"/>
  <c r="F108" i="33" s="1"/>
  <c r="D103" i="31"/>
  <c r="I107" i="34"/>
  <c r="A313" i="32"/>
  <c r="B312" i="32"/>
  <c r="L312" i="32" s="1"/>
  <c r="A300" i="34"/>
  <c r="B299" i="34"/>
  <c r="L299" i="34" s="1"/>
  <c r="A348" i="31"/>
  <c r="B347" i="31"/>
  <c r="L347" i="31" s="1"/>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G109" i="32" s="1"/>
  <c r="I103" i="31"/>
  <c r="A350" i="31"/>
  <c r="B349" i="31"/>
  <c r="L349" i="31" s="1"/>
  <c r="G109" i="33"/>
  <c r="C109" i="33"/>
  <c r="H109" i="33" s="1"/>
  <c r="J109" i="33" s="1"/>
  <c r="K108" i="33" s="1"/>
  <c r="M108" i="33" s="1"/>
  <c r="D108" i="34"/>
  <c r="A302" i="34"/>
  <c r="B301" i="34"/>
  <c r="L301" i="34" s="1"/>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D106" i="30" s="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E110" i="30" s="1"/>
  <c r="I110" i="30" s="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E114" i="31" s="1"/>
  <c r="I114" i="31" s="1"/>
  <c r="A334" i="34"/>
  <c r="B333" i="34"/>
  <c r="L333" i="34" s="1"/>
  <c r="F118" i="33"/>
  <c r="G119" i="33"/>
  <c r="C119" i="33"/>
  <c r="H119" i="33" s="1"/>
  <c r="J119" i="33" s="1"/>
  <c r="K118" i="33" s="1"/>
  <c r="M118" i="33" s="1"/>
  <c r="A342" i="33"/>
  <c r="B341" i="33"/>
  <c r="L341" i="33" s="1"/>
  <c r="A382" i="31"/>
  <c r="B381" i="31"/>
  <c r="L381" i="31" s="1"/>
  <c r="D119" i="32"/>
  <c r="F117" i="34"/>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D116" i="31"/>
  <c r="E116" i="31" s="1"/>
  <c r="I116" i="31" s="1"/>
  <c r="E119" i="34"/>
  <c r="I119" i="34"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G122" i="32" s="1"/>
  <c r="I121" i="33"/>
  <c r="G122" i="33" s="1"/>
  <c r="A391" i="31"/>
  <c r="B390" i="31"/>
  <c r="L390" i="31" s="1"/>
  <c r="A343" i="34"/>
  <c r="B342" i="34"/>
  <c r="L342" i="34" s="1"/>
  <c r="A351" i="33"/>
  <c r="B350" i="33"/>
  <c r="L350" i="33" s="1"/>
  <c r="E121" i="34"/>
  <c r="I121" i="34" s="1"/>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D122" i="33" l="1"/>
  <c r="E122" i="33" s="1"/>
  <c r="I122" i="33" s="1"/>
  <c r="L293" i="12"/>
  <c r="A353" i="33"/>
  <c r="B352" i="33"/>
  <c r="L352" i="33" s="1"/>
  <c r="I118" i="31"/>
  <c r="A345" i="34"/>
  <c r="B344" i="34"/>
  <c r="L344" i="34" s="1"/>
  <c r="A393" i="31"/>
  <c r="B392" i="31"/>
  <c r="L392" i="31"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s="1"/>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G128" i="32" s="1"/>
  <c r="I122" i="30"/>
  <c r="C123" i="30" s="1"/>
  <c r="H123" i="30" s="1"/>
  <c r="J123" i="30" s="1"/>
  <c r="K122" i="30" s="1"/>
  <c r="M122" i="30" s="1"/>
  <c r="E126" i="34"/>
  <c r="I126" i="34" s="1"/>
  <c r="A374" i="32"/>
  <c r="B373" i="32"/>
  <c r="L373" i="32" s="1"/>
  <c r="D123" i="31"/>
  <c r="A369" i="33"/>
  <c r="B368" i="33"/>
  <c r="L368" i="33" s="1"/>
  <c r="I127" i="33"/>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D123" i="30"/>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s="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E130" i="31" s="1"/>
  <c r="I130" i="31" s="1"/>
  <c r="A393" i="32"/>
  <c r="B392" i="32"/>
  <c r="L392" i="32" s="1"/>
  <c r="A388" i="33"/>
  <c r="B387" i="33"/>
  <c r="L387" i="33" s="1"/>
  <c r="A380" i="34"/>
  <c r="B379" i="34"/>
  <c r="L379" i="34"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F295" i="25"/>
  <c r="E296" i="25"/>
  <c r="I296" i="25" s="1"/>
  <c r="G297" i="25" s="1"/>
  <c r="D297" i="25" s="1"/>
  <c r="I265" i="26"/>
  <c r="G266" i="26" s="1"/>
  <c r="D266" i="26" s="1"/>
  <c r="I267" i="27"/>
  <c r="G268" i="27" s="1"/>
  <c r="D268" i="27" s="1"/>
  <c r="E125" i="16"/>
  <c r="I125" i="16"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E128" i="15" s="1"/>
  <c r="F128" i="15" s="1"/>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E129" i="15"/>
  <c r="I129" i="15"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G147" i="31" s="1"/>
  <c r="I148" i="33"/>
  <c r="F148" i="32"/>
  <c r="D149" i="34"/>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D153" i="31" s="1"/>
  <c r="C153" i="31"/>
  <c r="H153" i="31" s="1"/>
  <c r="J153" i="31" s="1"/>
  <c r="K152" i="31" s="1"/>
  <c r="M152" i="31" s="1"/>
  <c r="D151" i="30"/>
  <c r="D140" i="15"/>
  <c r="E140" i="15" s="1"/>
  <c r="F140" i="15" s="1"/>
  <c r="I332" i="25"/>
  <c r="G333" i="25" s="1"/>
  <c r="D333" i="25" s="1"/>
  <c r="F300" i="27"/>
  <c r="E301" i="27"/>
  <c r="F301" i="27" s="1"/>
  <c r="I296" i="26"/>
  <c r="G297" i="26" s="1"/>
  <c r="D297" i="26" s="1"/>
  <c r="F349" i="24"/>
  <c r="F139" i="16"/>
  <c r="G140" i="16"/>
  <c r="C140" i="16"/>
  <c r="H140" i="16" s="1"/>
  <c r="E143" i="14"/>
  <c r="F143" i="14" s="1"/>
  <c r="I138" i="12"/>
  <c r="G139" i="12" s="1"/>
  <c r="E139" i="13"/>
  <c r="I139" i="13" s="1"/>
  <c r="E350" i="24"/>
  <c r="F350" i="24" s="1"/>
  <c r="E141" i="23"/>
  <c r="F141" i="23" s="1"/>
  <c r="J155" i="33" l="1"/>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E139" i="12"/>
  <c r="I139" i="12"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E147" i="14" s="1"/>
  <c r="I147" i="14" s="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E150" i="16"/>
  <c r="I150" i="16"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I167" i="30"/>
  <c r="C168" i="30" s="1"/>
  <c r="H168" i="30" s="1"/>
  <c r="J168" i="30" s="1"/>
  <c r="K167" i="30" s="1"/>
  <c r="M167" i="30" s="1"/>
  <c r="D172" i="33"/>
  <c r="D172" i="34"/>
  <c r="E171" i="32"/>
  <c r="I171" i="32" s="1"/>
  <c r="D169" i="31"/>
  <c r="D157" i="16"/>
  <c r="I375" i="25"/>
  <c r="G376" i="25" s="1"/>
  <c r="D376" i="25" s="1"/>
  <c r="F332" i="26"/>
  <c r="E333" i="26"/>
  <c r="F333" i="26" s="1"/>
  <c r="F344" i="27"/>
  <c r="E345" i="27"/>
  <c r="F345" i="27" s="1"/>
  <c r="E157" i="16"/>
  <c r="F157" i="16" s="1"/>
  <c r="D156" i="15"/>
  <c r="D161" i="14"/>
  <c r="D155" i="12"/>
  <c r="D159" i="23"/>
  <c r="E159" i="23" s="1"/>
  <c r="I159" i="23" s="1"/>
  <c r="E156" i="13"/>
  <c r="I156" i="1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D171" i="31"/>
  <c r="D174" i="34"/>
  <c r="E174" i="33"/>
  <c r="I174" i="33" s="1"/>
  <c r="G174" i="32"/>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E354" i="27" s="1"/>
  <c r="F354" i="27" s="1"/>
  <c r="C162" i="16"/>
  <c r="H162" i="16" s="1"/>
  <c r="J162" i="16" s="1"/>
  <c r="K161" i="16" s="1"/>
  <c r="M161" i="16" s="1"/>
  <c r="I343" i="26"/>
  <c r="G344" i="26" s="1"/>
  <c r="D344" i="26"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5" i="33" s="1"/>
  <c r="G182" i="31"/>
  <c r="C182" i="31"/>
  <c r="H182" i="31" s="1"/>
  <c r="J182" i="31" s="1"/>
  <c r="K181" i="31" s="1"/>
  <c r="M181" i="31" s="1"/>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I377" i="27"/>
  <c r="G378" i="27" s="1"/>
  <c r="D378" i="27" s="1"/>
  <c r="F368" i="26"/>
  <c r="E369" i="26"/>
  <c r="I369" i="26" s="1"/>
  <c r="G370" i="26" s="1"/>
  <c r="D370" i="26" s="1"/>
  <c r="C177" i="14"/>
  <c r="H177" i="14" s="1"/>
  <c r="E175" i="16"/>
  <c r="I175" i="16" s="1"/>
  <c r="E171" i="15"/>
  <c r="I171" i="15"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E178" i="14"/>
  <c r="I178" i="14" s="1"/>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C180" i="16"/>
  <c r="H180" i="16" s="1"/>
  <c r="J180" i="16" s="1"/>
  <c r="K179" i="16" s="1"/>
  <c r="M179" i="16" s="1"/>
  <c r="F387" i="27"/>
  <c r="E388" i="27"/>
  <c r="F388" i="27" s="1"/>
  <c r="E379" i="26"/>
  <c r="I379" i="26" s="1"/>
  <c r="G380" i="26" s="1"/>
  <c r="D380" i="26"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F379" i="26"/>
  <c r="E380" i="26"/>
  <c r="I380" i="26" s="1"/>
  <c r="G381" i="26" s="1"/>
  <c r="D381" i="26" s="1"/>
  <c r="I388" i="27"/>
  <c r="G389" i="27" s="1"/>
  <c r="D389" i="27" s="1"/>
  <c r="E180" i="16"/>
  <c r="I180" i="16"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E177" i="12" s="1"/>
  <c r="I177" i="12" s="1"/>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E181" i="13"/>
  <c r="F181" i="13" s="1"/>
  <c r="D184" i="23"/>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2" i="15"/>
  <c r="I182" i="15" s="1"/>
  <c r="E189" i="14"/>
  <c r="F189" i="14"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E187" i="13" s="1"/>
  <c r="F187" i="13" s="1"/>
  <c r="D201" i="33"/>
  <c r="E198" i="31"/>
  <c r="F198" i="31" s="1"/>
  <c r="I201" i="34"/>
  <c r="D199" i="32"/>
  <c r="D195" i="30"/>
  <c r="D189" i="16"/>
  <c r="E189" i="16" s="1"/>
  <c r="I189" i="16" s="1"/>
  <c r="I191" i="14"/>
  <c r="G192" i="14" s="1"/>
  <c r="I184" i="15"/>
  <c r="I184" i="12"/>
  <c r="G190" i="23"/>
  <c r="D190" i="2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E203" i="34" s="1"/>
  <c r="I203" i="34" s="1"/>
  <c r="I200" i="32"/>
  <c r="G201" i="32" s="1"/>
  <c r="G200" i="31"/>
  <c r="C200" i="31"/>
  <c r="H200" i="31" s="1"/>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E190" i="13"/>
  <c r="I190" i="13" s="1"/>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K189" i="12"/>
  <c r="M189" i="12" s="1"/>
  <c r="G205" i="32"/>
  <c r="C205" i="32"/>
  <c r="H205" i="32" s="1"/>
  <c r="D208" i="34"/>
  <c r="I206" i="33"/>
  <c r="D204" i="31"/>
  <c r="D200" i="30"/>
  <c r="E195" i="16"/>
  <c r="I195" i="16" s="1"/>
  <c r="C198" i="14"/>
  <c r="H198" i="14" s="1"/>
  <c r="G198" i="14"/>
  <c r="E190" i="15"/>
  <c r="F190" i="15" s="1"/>
  <c r="E190" i="12"/>
  <c r="F190" i="12"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E209" i="34"/>
  <c r="I209" i="34" s="1"/>
  <c r="E205" i="31"/>
  <c r="I205" i="31" s="1"/>
  <c r="G208" i="33"/>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I201" i="14"/>
  <c r="G202" i="14" s="1"/>
  <c r="E199" i="16"/>
  <c r="F199" i="16"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I212" i="33"/>
  <c r="D211" i="32"/>
  <c r="E214" i="34"/>
  <c r="F214" i="34" s="1"/>
  <c r="D210" i="31"/>
  <c r="I206" i="30"/>
  <c r="I196" i="15"/>
  <c r="G197" i="15" s="1"/>
  <c r="G202" i="16"/>
  <c r="C202" i="16"/>
  <c r="H202" i="16" s="1"/>
  <c r="J202" i="16" s="1"/>
  <c r="K201" i="16" s="1"/>
  <c r="M201" i="16" s="1"/>
  <c r="D204" i="14"/>
  <c r="D197" i="12"/>
  <c r="E200" i="13"/>
  <c r="F200" i="13" s="1"/>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G220" i="31" s="1"/>
  <c r="F222" i="33"/>
  <c r="I220" i="32"/>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s="1"/>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s="1"/>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E220" i="13" s="1"/>
  <c r="F220" i="13" s="1"/>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2" i="32"/>
  <c r="C232" i="32"/>
  <c r="H232" i="32" s="1"/>
  <c r="J232" i="32" s="1"/>
  <c r="K231" i="32" s="1"/>
  <c r="M231" i="32" s="1"/>
  <c r="E236" i="34"/>
  <c r="F236" i="34" s="1"/>
  <c r="G233" i="3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E225" i="12" s="1"/>
  <c r="F225" i="12" s="1"/>
  <c r="K224" i="12"/>
  <c r="M224" i="12" s="1"/>
  <c r="D236" i="31"/>
  <c r="D238" i="33"/>
  <c r="D240" i="34"/>
  <c r="E235" i="32"/>
  <c r="I235" i="32" s="1"/>
  <c r="E231" i="30"/>
  <c r="F231" i="30" s="1"/>
  <c r="C229" i="16"/>
  <c r="H229" i="16" s="1"/>
  <c r="J229" i="16" s="1"/>
  <c r="K228" i="16" s="1"/>
  <c r="M228" i="16" s="1"/>
  <c r="D221" i="15"/>
  <c r="I231" i="14"/>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E226" i="12"/>
  <c r="F226" i="12"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s="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E240" i="16" s="1"/>
  <c r="F240" i="16" s="1"/>
  <c r="C231" i="15"/>
  <c r="H231" i="15" s="1"/>
  <c r="J231" i="15" s="1"/>
  <c r="K230" i="15" s="1"/>
  <c r="M230" i="15"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I245" i="14"/>
  <c r="G246" i="14" s="1"/>
  <c r="E243" i="16"/>
  <c r="I243" i="16" s="1"/>
  <c r="E234" i="15"/>
  <c r="I234" i="15"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J246" i="14"/>
  <c r="K245" i="14" s="1"/>
  <c r="M245" i="14" s="1"/>
  <c r="E250" i="32"/>
  <c r="I250" i="32" s="1"/>
  <c r="E252" i="33"/>
  <c r="F252" i="33" s="1"/>
  <c r="I253" i="34"/>
  <c r="D251" i="31"/>
  <c r="G245" i="30"/>
  <c r="C245" i="30"/>
  <c r="H245" i="30" s="1"/>
  <c r="D244" i="16"/>
  <c r="C241" i="12"/>
  <c r="H241" i="12" s="1"/>
  <c r="J241" i="12" s="1"/>
  <c r="D235" i="15"/>
  <c r="E246" i="14"/>
  <c r="I246" i="14" s="1"/>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I249" i="14"/>
  <c r="G250" i="14" s="1"/>
  <c r="E247" i="16"/>
  <c r="F247" i="16"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J254" i="14"/>
  <c r="J252" i="30"/>
  <c r="K251" i="30" s="1"/>
  <c r="M251" i="30" s="1"/>
  <c r="E260" i="34"/>
  <c r="I260" i="34" s="1"/>
  <c r="D259" i="33"/>
  <c r="D257" i="32"/>
  <c r="E258" i="31"/>
  <c r="I258" i="31" s="1"/>
  <c r="D252" i="30"/>
  <c r="C249" i="12"/>
  <c r="H249" i="12" s="1"/>
  <c r="J249" i="12" s="1"/>
  <c r="E251" i="16"/>
  <c r="I251" i="16" s="1"/>
  <c r="D242" i="15"/>
  <c r="E254" i="14"/>
  <c r="I254" i="14" s="1"/>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7" i="33" s="1"/>
  <c r="G268" i="34"/>
  <c r="C268" i="34"/>
  <c r="H268" i="34" s="1"/>
  <c r="J268" i="34" s="1"/>
  <c r="K267" i="34" s="1"/>
  <c r="M267" i="34" s="1"/>
  <c r="F267" i="34"/>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G268" i="32" s="1"/>
  <c r="F271" i="34"/>
  <c r="E270" i="33"/>
  <c r="I270" i="33" s="1"/>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E268" i="14" s="1"/>
  <c r="I268" i="14" s="1"/>
  <c r="D264" i="16"/>
  <c r="E254" i="15"/>
  <c r="F254" i="15"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E269" i="12"/>
  <c r="F269" i="12" s="1"/>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D280" i="31"/>
  <c r="E280" i="33"/>
  <c r="F280" i="33" s="1"/>
  <c r="E277" i="32"/>
  <c r="I277" i="32" s="1"/>
  <c r="E281" i="34"/>
  <c r="F281" i="34" s="1"/>
  <c r="I273" i="30"/>
  <c r="E273" i="16"/>
  <c r="I273" i="16" s="1"/>
  <c r="I262" i="15"/>
  <c r="D277" i="14"/>
  <c r="E272" i="12"/>
  <c r="I272" i="12" s="1"/>
  <c r="E275" i="13"/>
  <c r="F275" i="13"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F282" i="31"/>
  <c r="G283" i="33"/>
  <c r="C283" i="33"/>
  <c r="H283" i="33" s="1"/>
  <c r="I283" i="34"/>
  <c r="E280" i="32"/>
  <c r="F280" i="32" s="1"/>
  <c r="G283" i="31"/>
  <c r="C283" i="31"/>
  <c r="H283" i="31" s="1"/>
  <c r="E276" i="30"/>
  <c r="I276" i="30" s="1"/>
  <c r="D276" i="16"/>
  <c r="G265" i="15"/>
  <c r="C265" i="15"/>
  <c r="H265" i="15" s="1"/>
  <c r="J265" i="15" s="1"/>
  <c r="K264" i="15" s="1"/>
  <c r="M264" i="15" s="1"/>
  <c r="D280" i="14"/>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E286" i="33"/>
  <c r="I286" i="33" s="1"/>
  <c r="E286" i="31"/>
  <c r="I286" i="31" s="1"/>
  <c r="D287" i="34"/>
  <c r="G284" i="32"/>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E284" i="14" s="1"/>
  <c r="I284" i="14" s="1"/>
  <c r="G280" i="16"/>
  <c r="C280" i="16"/>
  <c r="H280" i="16" s="1"/>
  <c r="J280" i="16" s="1"/>
  <c r="K279" i="16" s="1"/>
  <c r="M279" i="16"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E272" i="15"/>
  <c r="I272" i="15"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E286" i="12"/>
  <c r="I286" i="12"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7" i="32"/>
  <c r="I297" i="32" s="1"/>
  <c r="D300" i="33"/>
  <c r="D300" i="31"/>
  <c r="E300" i="34"/>
  <c r="I300" i="34" s="1"/>
  <c r="E293" i="30"/>
  <c r="I293" i="30" s="1"/>
  <c r="D297" i="14"/>
  <c r="E297" i="14" s="1"/>
  <c r="F297" i="14" s="1"/>
  <c r="E293" i="16"/>
  <c r="I293" i="16" s="1"/>
  <c r="D283" i="15"/>
  <c r="E294" i="12"/>
  <c r="I294" i="12" s="1"/>
  <c r="E296" i="13"/>
  <c r="I296" i="13"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K302" i="12"/>
  <c r="M302" i="12" s="1"/>
  <c r="D309" i="34"/>
  <c r="G306" i="32"/>
  <c r="C306" i="32"/>
  <c r="H306" i="32" s="1"/>
  <c r="J306" i="32" s="1"/>
  <c r="K305" i="32" s="1"/>
  <c r="M305" i="32" s="1"/>
  <c r="D308" i="31"/>
  <c r="E308" i="33"/>
  <c r="I308" i="33" s="1"/>
  <c r="I301" i="30"/>
  <c r="D302" i="16"/>
  <c r="E302" i="16" s="1"/>
  <c r="I302" i="16" s="1"/>
  <c r="I305" i="14"/>
  <c r="G306" i="14" s="1"/>
  <c r="D291" i="15"/>
  <c r="E303" i="12"/>
  <c r="I303" i="12" s="1"/>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J309" i="16"/>
  <c r="K308" i="16" s="1"/>
  <c r="M308" i="16" s="1"/>
  <c r="E315" i="34"/>
  <c r="I315" i="34" s="1"/>
  <c r="E315" i="33"/>
  <c r="F315" i="33" s="1"/>
  <c r="E314" i="31"/>
  <c r="F314" i="31" s="1"/>
  <c r="I312" i="32"/>
  <c r="D308" i="30"/>
  <c r="F312" i="14"/>
  <c r="E309" i="16"/>
  <c r="F309" i="16" s="1"/>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E312" i="12" s="1"/>
  <c r="I312" i="12" s="1"/>
  <c r="K311" i="12"/>
  <c r="M311" i="12" s="1"/>
  <c r="D317" i="34"/>
  <c r="I316" i="33"/>
  <c r="D316" i="31"/>
  <c r="D314" i="32"/>
  <c r="E309" i="30"/>
  <c r="F309" i="30" s="1"/>
  <c r="C311" i="16"/>
  <c r="H311" i="16" s="1"/>
  <c r="J311" i="16" s="1"/>
  <c r="K310" i="16" s="1"/>
  <c r="M310" i="16" s="1"/>
  <c r="I299" i="15"/>
  <c r="D314" i="14"/>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J302" i="15"/>
  <c r="K301" i="15" s="1"/>
  <c r="M301" i="15" s="1"/>
  <c r="I316" i="32"/>
  <c r="E319" i="33"/>
  <c r="F319" i="33" s="1"/>
  <c r="I319" i="34"/>
  <c r="D319" i="31"/>
  <c r="F311" i="30"/>
  <c r="G312" i="30"/>
  <c r="C312" i="30"/>
  <c r="H312" i="30" s="1"/>
  <c r="C314" i="16"/>
  <c r="H314" i="16" s="1"/>
  <c r="J314" i="16" s="1"/>
  <c r="K313" i="16" s="1"/>
  <c r="M313" i="16" s="1"/>
  <c r="D317" i="14"/>
  <c r="E302" i="15"/>
  <c r="F302" i="15" s="1"/>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D317" i="32"/>
  <c r="G320" i="33"/>
  <c r="C320" i="33"/>
  <c r="H320" i="33" s="1"/>
  <c r="J320" i="33" s="1"/>
  <c r="K319" i="33" s="1"/>
  <c r="M319" i="33" s="1"/>
  <c r="G320" i="3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J318" i="13"/>
  <c r="K317" i="13" s="1"/>
  <c r="M317" i="13" s="1"/>
  <c r="D318" i="13"/>
  <c r="G321" i="3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E321" i="34"/>
  <c r="F321" i="34" s="1"/>
  <c r="E321" i="31"/>
  <c r="F321" i="31" s="1"/>
  <c r="E321" i="33"/>
  <c r="F321" i="33" s="1"/>
  <c r="G319" i="32"/>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19" i="12"/>
  <c r="F319" i="12" s="1"/>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J322" i="14"/>
  <c r="K321" i="14" s="1"/>
  <c r="M321" i="14" s="1"/>
  <c r="D321" i="12"/>
  <c r="K320" i="12"/>
  <c r="M320" i="12" s="1"/>
  <c r="I324" i="34"/>
  <c r="G322" i="32"/>
  <c r="C322" i="32"/>
  <c r="H322" i="32" s="1"/>
  <c r="J322" i="32" s="1"/>
  <c r="K321" i="32" s="1"/>
  <c r="M321" i="32" s="1"/>
  <c r="I324" i="31"/>
  <c r="D325" i="33"/>
  <c r="E317" i="30"/>
  <c r="F317" i="30" s="1"/>
  <c r="E319" i="16"/>
  <c r="F319" i="16" s="1"/>
  <c r="I307" i="15"/>
  <c r="E322" i="14"/>
  <c r="I322" i="14" s="1"/>
  <c r="E321" i="12"/>
  <c r="I321" i="12" s="1"/>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K323" i="12"/>
  <c r="M323" i="12" s="1"/>
  <c r="E327" i="31"/>
  <c r="F327" i="31" s="1"/>
  <c r="I327" i="33"/>
  <c r="I324" i="32"/>
  <c r="G327" i="34"/>
  <c r="C327" i="34"/>
  <c r="H327" i="34" s="1"/>
  <c r="D320" i="30"/>
  <c r="D322" i="16"/>
  <c r="D310" i="15"/>
  <c r="E325" i="14"/>
  <c r="I325" i="14" s="1"/>
  <c r="E324" i="12"/>
  <c r="I324" i="12"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I332" i="16"/>
  <c r="I336" i="14"/>
  <c r="E320" i="15"/>
  <c r="F320" i="15" s="1"/>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E336" i="12"/>
  <c r="F336" i="12" s="1"/>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E348" i="14" s="1"/>
  <c r="F348" i="14" s="1"/>
  <c r="D343" i="16"/>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C351" i="13"/>
  <c r="H351" i="13" s="1"/>
  <c r="J351" i="13" s="1"/>
  <c r="K350" i="13" s="1"/>
  <c r="M350" i="13" s="1"/>
  <c r="E347" i="16"/>
  <c r="I347" i="16"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I349" i="32"/>
  <c r="E355" i="33"/>
  <c r="F355" i="33" s="1"/>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E354" i="13"/>
  <c r="I354" i="13" s="1"/>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F350" i="30"/>
  <c r="F357" i="31"/>
  <c r="G358" i="31"/>
  <c r="C358" i="31"/>
  <c r="H358" i="31" s="1"/>
  <c r="J358" i="31" s="1"/>
  <c r="K357" i="31" s="1"/>
  <c r="M357" i="31" s="1"/>
  <c r="D361" i="33"/>
  <c r="G360" i="34"/>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E368" i="12"/>
  <c r="I368" i="12"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E372" i="12"/>
  <c r="F372" i="12"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69" i="31"/>
  <c r="I369" i="31" s="1"/>
  <c r="G373" i="34"/>
  <c r="C373" i="34"/>
  <c r="H373" i="34" s="1"/>
  <c r="F372" i="34"/>
  <c r="E367" i="32"/>
  <c r="I367" i="32" s="1"/>
  <c r="D374" i="33"/>
  <c r="D363" i="30"/>
  <c r="D367" i="16"/>
  <c r="E367" i="16" s="1"/>
  <c r="F367" i="16" s="1"/>
  <c r="C373" i="12"/>
  <c r="H373" i="12" s="1"/>
  <c r="J373" i="12" s="1"/>
  <c r="D353" i="15"/>
  <c r="E373" i="14"/>
  <c r="F373" i="14" s="1"/>
  <c r="E372" i="13"/>
  <c r="F372" i="13"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D368" i="32"/>
  <c r="E373" i="34"/>
  <c r="I373" i="34" s="1"/>
  <c r="I374" i="33"/>
  <c r="D370" i="31"/>
  <c r="G364" i="30"/>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E371" i="16" s="1"/>
  <c r="I371" i="16" s="1"/>
  <c r="F377" i="33"/>
  <c r="F372" i="31"/>
  <c r="G373" i="31"/>
  <c r="C373" i="31"/>
  <c r="H373" i="31" s="1"/>
  <c r="D371" i="32"/>
  <c r="G378" i="33"/>
  <c r="C378" i="33"/>
  <c r="H378" i="33" s="1"/>
  <c r="J378" i="33" s="1"/>
  <c r="K377" i="33" s="1"/>
  <c r="M377" i="33" s="1"/>
  <c r="I376" i="34"/>
  <c r="G367" i="30"/>
  <c r="C367" i="30"/>
  <c r="H367" i="30"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G379" i="33" s="1"/>
  <c r="F367" i="30"/>
  <c r="D372" i="32"/>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s="1"/>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E381" i="14" s="1"/>
  <c r="F381" i="14" s="1"/>
  <c r="C381" i="13"/>
  <c r="H381" i="13" s="1"/>
  <c r="J381" i="13" s="1"/>
  <c r="K380" i="13" s="1"/>
  <c r="M380" i="13" s="1"/>
  <c r="D376" i="16"/>
  <c r="F360" i="15"/>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D382" i="12"/>
  <c r="E382" i="12" s="1"/>
  <c r="F382" i="12" s="1"/>
  <c r="K381" i="12"/>
  <c r="M381" i="12" s="1"/>
  <c r="F383" i="33"/>
  <c r="G384" i="33"/>
  <c r="C384" i="33"/>
  <c r="H384" i="33" s="1"/>
  <c r="J384" i="33" s="1"/>
  <c r="K383" i="33" s="1"/>
  <c r="M383" i="33" s="1"/>
  <c r="E376" i="32"/>
  <c r="I376" i="32" s="1"/>
  <c r="I381" i="34"/>
  <c r="E377" i="31"/>
  <c r="F377" i="31" s="1"/>
  <c r="E372" i="30"/>
  <c r="I372" i="30" s="1"/>
  <c r="D382" i="14"/>
  <c r="D377" i="16"/>
  <c r="I361" i="15"/>
  <c r="E382" i="14"/>
  <c r="F382" i="14" s="1"/>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E383" i="12"/>
  <c r="I383" i="12"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5" i="34"/>
  <c r="I385" i="34" s="1"/>
  <c r="G388" i="33"/>
  <c r="C388" i="33"/>
  <c r="H388" i="33" s="1"/>
  <c r="J388" i="33" s="1"/>
  <c r="K387" i="33" s="1"/>
  <c r="M387" i="33" s="1"/>
  <c r="D381" i="31"/>
  <c r="F387" i="33"/>
  <c r="G380" i="32"/>
  <c r="C380" i="32"/>
  <c r="H380" i="32" s="1"/>
  <c r="J380" i="32" s="1"/>
  <c r="K379" i="32" s="1"/>
  <c r="M379" i="32" s="1"/>
  <c r="D376" i="30"/>
  <c r="D381" i="16"/>
  <c r="E381" i="16" s="1"/>
  <c r="F381" i="16" s="1"/>
  <c r="G387" i="14"/>
  <c r="C387" i="14"/>
  <c r="H387" i="14" s="1"/>
  <c r="J387" i="14" s="1"/>
  <c r="K386" i="14" s="1"/>
  <c r="M386" i="14" s="1"/>
  <c r="F386" i="14"/>
  <c r="E365" i="15"/>
  <c r="I365" i="15" s="1"/>
  <c r="F386" i="12"/>
  <c r="G387" i="12"/>
  <c r="C387" i="12"/>
  <c r="H387" i="12" s="1"/>
  <c r="J387" i="12" s="1"/>
  <c r="E386" i="13"/>
  <c r="I386" i="13"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E388" i="12" s="1"/>
  <c r="F388" i="12" s="1"/>
  <c r="K387" i="12"/>
  <c r="M387" i="12" s="1"/>
  <c r="E382" i="31"/>
  <c r="I382" i="31" s="1"/>
  <c r="G387" i="34"/>
  <c r="C387" i="34"/>
  <c r="H387" i="34" s="1"/>
  <c r="E389" i="33"/>
  <c r="I389" i="33" s="1"/>
  <c r="E381" i="32"/>
  <c r="I381" i="32" s="1"/>
  <c r="E377" i="30"/>
  <c r="I377" i="30" s="1"/>
  <c r="D383" i="16"/>
  <c r="C388" i="13"/>
  <c r="H388" i="13" s="1"/>
  <c r="D367" i="15"/>
  <c r="E388" i="14"/>
  <c r="F388" i="14"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3" i="31" s="1"/>
  <c r="F383" i="31" s="1"/>
  <c r="E387" i="34"/>
  <c r="F387" i="34" s="1"/>
  <c r="D390" i="33"/>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K388" i="12"/>
  <c r="M388" i="12" s="1"/>
  <c r="I383" i="31"/>
  <c r="E390" i="33"/>
  <c r="F390" i="33" s="1"/>
  <c r="I387" i="34"/>
  <c r="E382" i="32"/>
  <c r="F382" i="32" s="1"/>
  <c r="E378" i="30"/>
  <c r="I378" i="30" s="1"/>
  <c r="C384" i="16"/>
  <c r="H384" i="16" s="1"/>
  <c r="J384" i="16" s="1"/>
  <c r="K383" i="16" s="1"/>
  <c r="M383" i="16" s="1"/>
  <c r="G389" i="13"/>
  <c r="D389" i="13" s="1"/>
  <c r="D368" i="15"/>
  <c r="D389" i="14"/>
  <c r="E389" i="12"/>
  <c r="F389" i="12" s="1"/>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E391" i="13"/>
  <c r="F391" i="13" s="1"/>
  <c r="H400" i="23"/>
  <c r="D400" i="23" s="1"/>
  <c r="H10" i="23"/>
  <c r="H9" i="23"/>
  <c r="D391" i="14" l="1"/>
  <c r="E391" i="14" s="1"/>
  <c r="I391" i="14" s="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D392" i="14"/>
  <c r="J392" i="14"/>
  <c r="K391" i="14" s="1"/>
  <c r="M391" i="14" s="1"/>
  <c r="D386" i="32"/>
  <c r="G387" i="31"/>
  <c r="C387" i="31"/>
  <c r="H387" i="31" s="1"/>
  <c r="J387" i="31" s="1"/>
  <c r="K386" i="31" s="1"/>
  <c r="M386" i="31" s="1"/>
  <c r="E393" i="33"/>
  <c r="F393" i="33" s="1"/>
  <c r="D391" i="34"/>
  <c r="E381" i="30"/>
  <c r="I381" i="30" s="1"/>
  <c r="F387" i="16"/>
  <c r="G388" i="16"/>
  <c r="C388" i="16"/>
  <c r="H388" i="16" s="1"/>
  <c r="J388" i="16" s="1"/>
  <c r="K387" i="16" s="1"/>
  <c r="M387" i="16" s="1"/>
  <c r="E392" i="14"/>
  <c r="F392" i="14"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E394" i="14" s="1"/>
  <c r="I394" i="14" s="1"/>
  <c r="J394" i="14"/>
  <c r="K393" i="14" s="1"/>
  <c r="M393" i="14" s="1"/>
  <c r="J384" i="30"/>
  <c r="K383" i="30" s="1"/>
  <c r="M383" i="30" s="1"/>
  <c r="D396" i="33"/>
  <c r="E388" i="32"/>
  <c r="I388" i="32" s="1"/>
  <c r="I393" i="34"/>
  <c r="E389" i="31"/>
  <c r="I389" i="31" s="1"/>
  <c r="D384" i="30"/>
  <c r="E390" i="16"/>
  <c r="I390" i="16"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J395" i="34"/>
  <c r="K394" i="34" s="1"/>
  <c r="M394" i="34" s="1"/>
  <c r="J391" i="31"/>
  <c r="K390" i="31" s="1"/>
  <c r="M390" i="31" s="1"/>
  <c r="K396" i="12"/>
  <c r="M396" i="12" s="1"/>
  <c r="D390" i="32"/>
  <c r="E391" i="31"/>
  <c r="I391" i="31" s="1"/>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94" i="16"/>
  <c r="I394" i="16" s="1"/>
  <c r="I398" i="14"/>
  <c r="E378" i="15"/>
  <c r="F378" i="15" s="1"/>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G399" i="34" s="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H10" i="31"/>
  <c r="H400" i="31"/>
  <c r="G398" i="32"/>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alcChain>
</file>

<file path=xl/comments1.xml><?xml version="1.0" encoding="utf-8"?>
<comments xmlns="http://schemas.openxmlformats.org/spreadsheetml/2006/main">
  <authors>
    <author>Emmanuel SILVY</author>
  </authors>
  <commentList>
    <comment ref="H7" authorId="0" shapeId="0">
      <text>
        <r>
          <rPr>
            <b/>
            <sz val="8"/>
            <color indexed="81"/>
            <rFont val="Tahoma"/>
            <family val="2"/>
          </rPr>
          <t>Compte 102</t>
        </r>
      </text>
    </comment>
    <comment ref="B8" authorId="0" shapeId="0">
      <text>
        <r>
          <rPr>
            <b/>
            <sz val="8"/>
            <color indexed="81"/>
            <rFont val="Tahoma"/>
            <family val="2"/>
          </rPr>
          <t xml:space="preserve">Compte 201
</t>
        </r>
      </text>
    </comment>
    <comment ref="C8" authorId="0" shapeId="0">
      <text>
        <r>
          <rPr>
            <b/>
            <sz val="8"/>
            <color indexed="81"/>
            <rFont val="Tahoma"/>
            <family val="2"/>
          </rPr>
          <t xml:space="preserve">Compte 2801
</t>
        </r>
      </text>
    </comment>
    <comment ref="H8" authorId="0" shapeId="0">
      <text>
        <r>
          <rPr>
            <b/>
            <sz val="8"/>
            <color indexed="81"/>
            <rFont val="Tahoma"/>
            <family val="2"/>
          </rPr>
          <t>Comptes 103</t>
        </r>
      </text>
    </comment>
    <comment ref="B9" authorId="0" shapeId="0">
      <text>
        <r>
          <rPr>
            <b/>
            <sz val="8"/>
            <color indexed="81"/>
            <rFont val="Tahoma"/>
            <family val="2"/>
          </rPr>
          <t>Comptes 203 à 208</t>
        </r>
        <r>
          <rPr>
            <sz val="8"/>
            <color indexed="81"/>
            <rFont val="Tahoma"/>
            <family val="2"/>
          </rPr>
          <t xml:space="preserve">
</t>
        </r>
      </text>
    </comment>
    <comment ref="C9" authorId="0" shapeId="0">
      <text>
        <r>
          <rPr>
            <b/>
            <sz val="8"/>
            <color indexed="81"/>
            <rFont val="Tahoma"/>
            <family val="2"/>
          </rPr>
          <t>Comptes 2803 à 2808, 2905 à 2908</t>
        </r>
      </text>
    </comment>
    <comment ref="H9" authorId="0" shapeId="0">
      <text>
        <r>
          <rPr>
            <b/>
            <sz val="8"/>
            <color indexed="81"/>
            <rFont val="Tahoma"/>
            <family val="2"/>
          </rPr>
          <t>Comptes 1034, 1035</t>
        </r>
      </text>
    </comment>
    <comment ref="B10" authorId="0" shapeId="0">
      <text>
        <r>
          <rPr>
            <b/>
            <sz val="8"/>
            <color indexed="81"/>
            <rFont val="Tahoma"/>
            <family val="2"/>
          </rPr>
          <t>Comptes 232,237</t>
        </r>
        <r>
          <rPr>
            <sz val="8"/>
            <color indexed="81"/>
            <rFont val="Tahoma"/>
            <family val="2"/>
          </rPr>
          <t xml:space="preserve">
</t>
        </r>
      </text>
    </comment>
    <comment ref="C10" authorId="0" shapeId="0">
      <text>
        <r>
          <rPr>
            <b/>
            <sz val="8"/>
            <color indexed="81"/>
            <rFont val="Tahoma"/>
            <family val="2"/>
          </rPr>
          <t>Comptes 2932</t>
        </r>
      </text>
    </comment>
    <comment ref="H10" authorId="0" shapeId="0">
      <text>
        <r>
          <rPr>
            <b/>
            <sz val="8"/>
            <color indexed="81"/>
            <rFont val="Tahoma"/>
            <family val="2"/>
          </rPr>
          <t>Compte 1036</t>
        </r>
      </text>
    </comment>
    <comment ref="B12" authorId="0" shapeId="0">
      <text>
        <r>
          <rPr>
            <b/>
            <sz val="8"/>
            <color indexed="81"/>
            <rFont val="Tahoma"/>
            <family val="2"/>
          </rPr>
          <t>Comptes 211, 212</t>
        </r>
        <r>
          <rPr>
            <sz val="8"/>
            <color indexed="81"/>
            <rFont val="Tahoma"/>
            <family val="2"/>
          </rPr>
          <t xml:space="preserve">
</t>
        </r>
      </text>
    </comment>
    <comment ref="C12" authorId="0" shapeId="0">
      <text>
        <r>
          <rPr>
            <b/>
            <sz val="8"/>
            <color indexed="81"/>
            <rFont val="Tahoma"/>
            <family val="2"/>
          </rPr>
          <t>Comptes 2811, 2812, 291</t>
        </r>
      </text>
    </comment>
    <comment ref="H12" authorId="0" shapeId="0">
      <text>
        <r>
          <rPr>
            <b/>
            <sz val="8"/>
            <color indexed="81"/>
            <rFont val="Tahoma"/>
            <family val="2"/>
          </rPr>
          <t>Compte 10682</t>
        </r>
      </text>
    </comment>
    <comment ref="B13" authorId="0" shapeId="0">
      <text>
        <r>
          <rPr>
            <b/>
            <sz val="8"/>
            <color indexed="81"/>
            <rFont val="Tahoma"/>
            <family val="2"/>
          </rPr>
          <t>Comptes 213,214</t>
        </r>
        <r>
          <rPr>
            <sz val="8"/>
            <color indexed="81"/>
            <rFont val="Tahoma"/>
            <family val="2"/>
          </rPr>
          <t xml:space="preserve">
</t>
        </r>
      </text>
    </comment>
    <comment ref="C13" authorId="0" shapeId="0">
      <text>
        <r>
          <rPr>
            <b/>
            <sz val="8"/>
            <color indexed="81"/>
            <rFont val="Tahoma"/>
            <family val="2"/>
          </rPr>
          <t xml:space="preserve">Comptes 2813, 2814, 291
</t>
        </r>
      </text>
    </comment>
    <comment ref="H13" authorId="0" shapeId="0">
      <text>
        <r>
          <rPr>
            <b/>
            <sz val="8"/>
            <color indexed="81"/>
            <rFont val="Tahoma"/>
            <family val="2"/>
          </rPr>
          <t>Compte 10686, 10687</t>
        </r>
      </text>
    </comment>
    <comment ref="B14" authorId="0" shapeId="0">
      <text>
        <r>
          <rPr>
            <b/>
            <sz val="8"/>
            <color indexed="81"/>
            <rFont val="Tahoma"/>
            <family val="2"/>
          </rPr>
          <t>Compte 215</t>
        </r>
        <r>
          <rPr>
            <sz val="8"/>
            <color indexed="81"/>
            <rFont val="Tahoma"/>
            <family val="2"/>
          </rPr>
          <t xml:space="preserve">
</t>
        </r>
      </text>
    </comment>
    <comment ref="C14" authorId="0" shapeId="0">
      <text>
        <r>
          <rPr>
            <b/>
            <sz val="8"/>
            <color indexed="81"/>
            <rFont val="Tahoma"/>
            <family val="2"/>
          </rPr>
          <t>Comptes 2815, 2915</t>
        </r>
      </text>
    </comment>
    <comment ref="H14" authorId="0" shapeId="0">
      <text>
        <r>
          <rPr>
            <b/>
            <sz val="8"/>
            <color indexed="81"/>
            <rFont val="Tahoma"/>
            <family val="2"/>
          </rPr>
          <t>Compte 10685</t>
        </r>
      </text>
    </comment>
    <comment ref="B15" authorId="0" shapeId="0">
      <text>
        <r>
          <rPr>
            <b/>
            <sz val="8"/>
            <color indexed="81"/>
            <rFont val="Tahoma"/>
            <family val="2"/>
          </rPr>
          <t>Comptes 218,228</t>
        </r>
        <r>
          <rPr>
            <sz val="8"/>
            <color indexed="81"/>
            <rFont val="Tahoma"/>
            <family val="2"/>
          </rPr>
          <t xml:space="preserve">
</t>
        </r>
      </text>
    </comment>
    <comment ref="C15" authorId="0" shapeId="0">
      <text>
        <r>
          <rPr>
            <b/>
            <sz val="8"/>
            <color indexed="81"/>
            <rFont val="Tahoma"/>
            <family val="2"/>
          </rPr>
          <t>Comptes 2818, 2918</t>
        </r>
      </text>
    </comment>
    <comment ref="H15" authorId="0" shapeId="0">
      <text>
        <r>
          <rPr>
            <b/>
            <sz val="8"/>
            <color indexed="81"/>
            <rFont val="Tahoma"/>
            <family val="2"/>
          </rPr>
          <t>Comptes 1062, 1063, 1064, 10681, 10688</t>
        </r>
      </text>
    </comment>
    <comment ref="B16" authorId="0" shapeId="0">
      <text>
        <r>
          <rPr>
            <b/>
            <sz val="8"/>
            <color indexed="81"/>
            <rFont val="Tahoma"/>
            <family val="2"/>
          </rPr>
          <t>Comptes 231,238</t>
        </r>
        <r>
          <rPr>
            <sz val="8"/>
            <color indexed="81"/>
            <rFont val="Tahoma"/>
            <family val="2"/>
          </rPr>
          <t xml:space="preserve">
</t>
        </r>
      </text>
    </comment>
    <comment ref="C16" authorId="0" shapeId="0">
      <text>
        <r>
          <rPr>
            <b/>
            <sz val="8"/>
            <color indexed="81"/>
            <rFont val="Tahoma"/>
            <family val="2"/>
          </rPr>
          <t>Comptes 2931</t>
        </r>
      </text>
    </comment>
    <comment ref="H17" authorId="0" shapeId="0">
      <text>
        <r>
          <rPr>
            <b/>
            <sz val="8"/>
            <color indexed="81"/>
            <rFont val="Tahoma"/>
            <family val="2"/>
          </rPr>
          <t>Comptes 110, 119</t>
        </r>
      </text>
    </comment>
    <comment ref="B18" authorId="0" shapeId="0">
      <text>
        <r>
          <rPr>
            <b/>
            <sz val="8"/>
            <color indexed="81"/>
            <rFont val="Tahoma"/>
            <family val="2"/>
          </rPr>
          <t>Comptes 25,26</t>
        </r>
        <r>
          <rPr>
            <sz val="8"/>
            <color indexed="81"/>
            <rFont val="Tahoma"/>
            <family val="2"/>
          </rPr>
          <t xml:space="preserve">
</t>
        </r>
      </text>
    </comment>
    <comment ref="C18" authorId="0" shapeId="0">
      <text>
        <r>
          <rPr>
            <b/>
            <sz val="8"/>
            <color indexed="81"/>
            <rFont val="Tahoma"/>
            <family val="2"/>
          </rPr>
          <t>Compte 296</t>
        </r>
      </text>
    </comment>
    <comment ref="H18" authorId="0" shapeId="0">
      <text>
        <r>
          <rPr>
            <b/>
            <sz val="8"/>
            <color indexed="81"/>
            <rFont val="Tahoma"/>
            <family val="2"/>
          </rPr>
          <t>Comptes 114</t>
        </r>
      </text>
    </comment>
    <comment ref="B19" authorId="0" shapeId="0">
      <text>
        <r>
          <rPr>
            <b/>
            <sz val="8"/>
            <color indexed="81"/>
            <rFont val="Tahoma"/>
            <family val="2"/>
          </rPr>
          <t>Comptes 271,272,273</t>
        </r>
        <r>
          <rPr>
            <sz val="8"/>
            <color indexed="81"/>
            <rFont val="Tahoma"/>
            <family val="2"/>
          </rPr>
          <t xml:space="preserve">
</t>
        </r>
      </text>
    </comment>
    <comment ref="C19" authorId="0" shapeId="0">
      <text>
        <r>
          <rPr>
            <b/>
            <sz val="8"/>
            <color indexed="81"/>
            <rFont val="Tahoma"/>
            <family val="2"/>
          </rPr>
          <t>Comptes 2971, 2972, 2973</t>
        </r>
      </text>
    </comment>
    <comment ref="H19" authorId="0" shapeId="0">
      <text>
        <r>
          <rPr>
            <b/>
            <sz val="8"/>
            <color indexed="81"/>
            <rFont val="Tahoma"/>
            <family val="2"/>
          </rPr>
          <t>Comptes 115</t>
        </r>
      </text>
    </comment>
    <comment ref="B20" authorId="0" shapeId="0">
      <text>
        <r>
          <rPr>
            <b/>
            <sz val="8"/>
            <color indexed="81"/>
            <rFont val="Tahoma"/>
            <family val="2"/>
          </rPr>
          <t>Compte 274</t>
        </r>
        <r>
          <rPr>
            <sz val="8"/>
            <color indexed="81"/>
            <rFont val="Tahoma"/>
            <family val="2"/>
          </rPr>
          <t xml:space="preserve">
</t>
        </r>
      </text>
    </comment>
    <comment ref="C20" authorId="0" shapeId="0">
      <text>
        <r>
          <rPr>
            <b/>
            <sz val="8"/>
            <color indexed="81"/>
            <rFont val="Tahoma"/>
            <family val="2"/>
          </rPr>
          <t>Compte 2974</t>
        </r>
      </text>
    </comment>
    <comment ref="H20" authorId="0" shapeId="0">
      <text>
        <r>
          <rPr>
            <b/>
            <sz val="8"/>
            <color indexed="81"/>
            <rFont val="Tahoma"/>
            <family val="2"/>
          </rPr>
          <t>Comptes 116.1, 116.2, 116.3</t>
        </r>
      </text>
    </comment>
    <comment ref="B21" authorId="0" shapeId="0">
      <text>
        <r>
          <rPr>
            <b/>
            <sz val="8"/>
            <color indexed="81"/>
            <rFont val="Tahoma"/>
            <family val="2"/>
          </rPr>
          <t>Comptes 275,276</t>
        </r>
        <r>
          <rPr>
            <sz val="8"/>
            <color indexed="81"/>
            <rFont val="Tahoma"/>
            <family val="2"/>
          </rPr>
          <t xml:space="preserve">
</t>
        </r>
      </text>
    </comment>
    <comment ref="C21" authorId="0" shapeId="0">
      <text>
        <r>
          <rPr>
            <b/>
            <sz val="8"/>
            <color indexed="81"/>
            <rFont val="Tahoma"/>
            <family val="2"/>
          </rPr>
          <t>Comptes 2975, 2976</t>
        </r>
      </text>
    </comment>
    <comment ref="H21" authorId="0" shapeId="0">
      <text>
        <r>
          <rPr>
            <b/>
            <sz val="8"/>
            <color indexed="81"/>
            <rFont val="Tahoma"/>
            <family val="2"/>
          </rPr>
          <t>Comptes 120, 129</t>
        </r>
      </text>
    </comment>
    <comment ref="H22" authorId="0" shapeId="0">
      <text>
        <r>
          <rPr>
            <b/>
            <sz val="8"/>
            <color indexed="81"/>
            <rFont val="Tahoma"/>
            <family val="2"/>
          </rPr>
          <t>Comptes 131, 138, (-139)</t>
        </r>
      </text>
    </comment>
    <comment ref="B23" authorId="0" shapeId="0">
      <text>
        <r>
          <rPr>
            <b/>
            <sz val="8"/>
            <color indexed="81"/>
            <rFont val="Tahoma"/>
            <family val="2"/>
            <charset val="204"/>
          </rPr>
          <t>Compte 18</t>
        </r>
        <r>
          <rPr>
            <sz val="8"/>
            <color indexed="81"/>
            <rFont val="Tahoma"/>
            <family val="2"/>
            <charset val="204"/>
          </rPr>
          <t xml:space="preserve">
</t>
        </r>
      </text>
    </comment>
    <comment ref="H24" authorId="0" shapeId="0">
      <text>
        <r>
          <rPr>
            <b/>
            <sz val="8"/>
            <color indexed="81"/>
            <rFont val="Tahoma"/>
            <family val="2"/>
          </rPr>
          <t>Compte 141</t>
        </r>
      </text>
    </comment>
    <comment ref="H25" authorId="0" shapeId="0">
      <text>
        <r>
          <rPr>
            <b/>
            <sz val="8"/>
            <color indexed="81"/>
            <rFont val="Tahoma"/>
            <family val="2"/>
          </rPr>
          <t>Compte 142, 145</t>
        </r>
      </text>
    </comment>
    <comment ref="H26" authorId="0" shapeId="0">
      <text>
        <r>
          <rPr>
            <b/>
            <sz val="8"/>
            <color indexed="81"/>
            <rFont val="Tahoma"/>
            <family val="2"/>
          </rPr>
          <t>Compte 1486</t>
        </r>
      </text>
    </comment>
    <comment ref="B27" authorId="0" shapeId="0">
      <text>
        <r>
          <rPr>
            <b/>
            <sz val="8"/>
            <color indexed="81"/>
            <rFont val="Tahoma"/>
            <family val="2"/>
          </rPr>
          <t xml:space="preserve">Compte 31
</t>
        </r>
        <r>
          <rPr>
            <sz val="8"/>
            <color indexed="81"/>
            <rFont val="Tahoma"/>
            <family val="2"/>
          </rPr>
          <t xml:space="preserve">
</t>
        </r>
      </text>
    </comment>
    <comment ref="C27" authorId="0" shapeId="0">
      <text>
        <r>
          <rPr>
            <b/>
            <sz val="8"/>
            <color indexed="81"/>
            <rFont val="Tahoma"/>
            <family val="2"/>
          </rPr>
          <t xml:space="preserve">Compte 391
</t>
        </r>
      </text>
    </comment>
    <comment ref="H27" authorId="0" shapeId="0">
      <text>
        <r>
          <rPr>
            <b/>
            <sz val="8"/>
            <color indexed="81"/>
            <rFont val="Tahoma"/>
            <family val="2"/>
          </rPr>
          <t>Compte 229</t>
        </r>
      </text>
    </comment>
    <comment ref="B28" authorId="0" shapeId="0">
      <text>
        <r>
          <rPr>
            <b/>
            <sz val="8"/>
            <color indexed="81"/>
            <rFont val="Tahoma"/>
            <family val="2"/>
          </rPr>
          <t xml:space="preserve">Compte 32
</t>
        </r>
        <r>
          <rPr>
            <sz val="8"/>
            <color indexed="81"/>
            <rFont val="Tahoma"/>
            <family val="2"/>
          </rPr>
          <t xml:space="preserve">
</t>
        </r>
      </text>
    </comment>
    <comment ref="C28" authorId="0" shapeId="0">
      <text>
        <r>
          <rPr>
            <b/>
            <sz val="8"/>
            <color indexed="81"/>
            <rFont val="Tahoma"/>
            <family val="2"/>
          </rPr>
          <t xml:space="preserve">Compte 392
</t>
        </r>
      </text>
    </comment>
    <comment ref="B29" authorId="0" shapeId="0">
      <text>
        <r>
          <rPr>
            <b/>
            <sz val="8"/>
            <color indexed="81"/>
            <rFont val="Tahoma"/>
            <family val="2"/>
          </rPr>
          <t xml:space="preserve">Comptes 33,34
</t>
        </r>
        <r>
          <rPr>
            <sz val="8"/>
            <color indexed="81"/>
            <rFont val="Tahoma"/>
            <family val="2"/>
          </rPr>
          <t xml:space="preserve">
</t>
        </r>
      </text>
    </comment>
    <comment ref="C29" authorId="0" shapeId="0">
      <text>
        <r>
          <rPr>
            <b/>
            <sz val="8"/>
            <color indexed="81"/>
            <rFont val="Tahoma"/>
            <family val="2"/>
          </rPr>
          <t xml:space="preserve">Comptes 393, 394
</t>
        </r>
      </text>
    </comment>
    <comment ref="H29" authorId="0" shapeId="0">
      <text>
        <r>
          <rPr>
            <b/>
            <sz val="8"/>
            <color indexed="81"/>
            <rFont val="Tahoma"/>
            <family val="2"/>
          </rPr>
          <t xml:space="preserve">Compte 18
</t>
        </r>
      </text>
    </comment>
    <comment ref="B30" authorId="0" shapeId="0">
      <text>
        <r>
          <rPr>
            <b/>
            <sz val="8"/>
            <color indexed="81"/>
            <rFont val="Tahoma"/>
            <family val="2"/>
          </rPr>
          <t xml:space="preserve">Compte 35
</t>
        </r>
        <r>
          <rPr>
            <sz val="8"/>
            <color indexed="81"/>
            <rFont val="Tahoma"/>
            <family val="2"/>
          </rPr>
          <t xml:space="preserve">
</t>
        </r>
      </text>
    </comment>
    <comment ref="C30" authorId="0" shapeId="0">
      <text>
        <r>
          <rPr>
            <b/>
            <sz val="8"/>
            <color indexed="81"/>
            <rFont val="Tahoma"/>
            <family val="2"/>
          </rPr>
          <t xml:space="preserve">Compte 395
</t>
        </r>
      </text>
    </comment>
    <comment ref="B31" authorId="0" shapeId="0">
      <text>
        <r>
          <rPr>
            <b/>
            <sz val="8"/>
            <color indexed="81"/>
            <rFont val="Tahoma"/>
            <family val="2"/>
          </rPr>
          <t xml:space="preserve">Compte 37
</t>
        </r>
        <r>
          <rPr>
            <sz val="8"/>
            <color indexed="81"/>
            <rFont val="Tahoma"/>
            <family val="2"/>
          </rPr>
          <t xml:space="preserve">
</t>
        </r>
      </text>
    </comment>
    <comment ref="C31" authorId="0" shapeId="0">
      <text>
        <r>
          <rPr>
            <b/>
            <sz val="8"/>
            <color indexed="81"/>
            <rFont val="Tahoma"/>
            <family val="2"/>
          </rPr>
          <t xml:space="preserve">Compte 397
</t>
        </r>
      </text>
    </comment>
    <comment ref="H31" authorId="0" shapeId="0">
      <text>
        <r>
          <rPr>
            <b/>
            <sz val="8"/>
            <color indexed="81"/>
            <rFont val="Tahoma"/>
            <family val="2"/>
          </rPr>
          <t>Compte 151</t>
        </r>
      </text>
    </comment>
    <comment ref="B32" authorId="0" shapeId="0">
      <text>
        <r>
          <rPr>
            <b/>
            <sz val="8"/>
            <color indexed="81"/>
            <rFont val="Tahoma"/>
            <family val="2"/>
            <charset val="204"/>
          </rPr>
          <t>Compte 4091</t>
        </r>
      </text>
    </comment>
    <comment ref="C32" authorId="0" shapeId="0">
      <text>
        <r>
          <rPr>
            <b/>
            <sz val="8"/>
            <color indexed="81"/>
            <rFont val="Tahoma"/>
            <family val="2"/>
            <charset val="204"/>
          </rPr>
          <t>Compte 491</t>
        </r>
      </text>
    </comment>
    <comment ref="H32" authorId="0" shapeId="0">
      <text>
        <r>
          <rPr>
            <b/>
            <sz val="8"/>
            <color indexed="81"/>
            <rFont val="Tahoma"/>
            <family val="2"/>
          </rPr>
          <t>Compte 157, 158</t>
        </r>
      </text>
    </comment>
    <comment ref="H33" authorId="0" shapeId="0">
      <text>
        <r>
          <rPr>
            <b/>
            <sz val="8"/>
            <color indexed="81"/>
            <rFont val="Tahoma"/>
            <family val="2"/>
          </rPr>
          <t>Compte 19</t>
        </r>
      </text>
    </comment>
    <comment ref="B34" authorId="0" shapeId="0">
      <text>
        <r>
          <rPr>
            <b/>
            <sz val="8"/>
            <color indexed="81"/>
            <rFont val="Tahoma"/>
            <family val="2"/>
            <charset val="204"/>
          </rPr>
          <t xml:space="preserve">Comptes 411 à 418
</t>
        </r>
      </text>
    </comment>
    <comment ref="C34" authorId="0" shapeId="0">
      <text>
        <r>
          <rPr>
            <b/>
            <sz val="8"/>
            <color indexed="81"/>
            <rFont val="Tahoma"/>
            <family val="2"/>
            <charset val="204"/>
          </rPr>
          <t>Compte 491</t>
        </r>
      </text>
    </comment>
    <comment ref="B35" authorId="0" shapeId="0">
      <text>
        <r>
          <rPr>
            <b/>
            <sz val="8"/>
            <color indexed="81"/>
            <rFont val="Tahoma"/>
            <family val="2"/>
            <charset val="204"/>
          </rPr>
          <t>Comptes 4096, 4097, 4098, 4287, 4387, 4886, 441, 4431, 4438, 4456, 4458D, 4487 45D, 462, 465, 4687 472</t>
        </r>
      </text>
    </comment>
    <comment ref="C35" authorId="0" shapeId="0">
      <text>
        <r>
          <rPr>
            <b/>
            <sz val="8"/>
            <color indexed="81"/>
            <rFont val="Tahoma"/>
            <family val="2"/>
            <charset val="204"/>
          </rPr>
          <t>Compte 495, 496</t>
        </r>
      </text>
    </comment>
    <comment ref="B36" authorId="0" shapeId="0">
      <text>
        <r>
          <rPr>
            <b/>
            <sz val="8"/>
            <color indexed="81"/>
            <rFont val="Tahoma"/>
            <family val="2"/>
            <charset val="204"/>
          </rPr>
          <t>Compte 50</t>
        </r>
      </text>
    </comment>
    <comment ref="C36" authorId="0" shapeId="0">
      <text>
        <r>
          <rPr>
            <b/>
            <sz val="8"/>
            <color indexed="81"/>
            <rFont val="Tahoma"/>
            <family val="2"/>
            <charset val="204"/>
          </rPr>
          <t>Compte 59</t>
        </r>
      </text>
    </comment>
    <comment ref="H36" authorId="0" shapeId="0">
      <text>
        <r>
          <rPr>
            <b/>
            <sz val="8"/>
            <color indexed="81"/>
            <rFont val="Tahoma"/>
            <family val="2"/>
          </rPr>
          <t>Comptes 164, 518, 519</t>
        </r>
      </text>
    </comment>
    <comment ref="B37" authorId="0" shapeId="0">
      <text>
        <r>
          <rPr>
            <b/>
            <sz val="8"/>
            <color indexed="81"/>
            <rFont val="Tahoma"/>
            <family val="2"/>
            <charset val="204"/>
          </rPr>
          <t>Compte 51 (sauf 519)</t>
        </r>
      </text>
    </comment>
    <comment ref="H37" authorId="0" shapeId="0">
      <text>
        <r>
          <rPr>
            <b/>
            <sz val="8"/>
            <color indexed="81"/>
            <rFont val="Tahoma"/>
            <family val="2"/>
          </rPr>
          <t>Comptes 165, 167, 168, 169, 17</t>
        </r>
      </text>
    </comment>
    <comment ref="B38" authorId="0" shapeId="0">
      <text>
        <r>
          <rPr>
            <b/>
            <sz val="8"/>
            <color indexed="81"/>
            <rFont val="Tahoma"/>
            <family val="2"/>
            <charset val="204"/>
          </rPr>
          <t>Comptes 486</t>
        </r>
      </text>
    </comment>
    <comment ref="E38" authorId="0" shapeId="0">
      <text>
        <r>
          <rPr>
            <b/>
            <sz val="8"/>
            <color indexed="81"/>
            <rFont val="Tahoma"/>
            <family val="2"/>
            <charset val="204"/>
          </rPr>
          <t>Comptes 486</t>
        </r>
      </text>
    </comment>
    <comment ref="H38" authorId="0" shapeId="0">
      <text>
        <r>
          <rPr>
            <b/>
            <sz val="8"/>
            <color indexed="81"/>
            <rFont val="Tahoma"/>
            <family val="2"/>
          </rPr>
          <t>Comptes 4191, 4192</t>
        </r>
      </text>
    </comment>
    <comment ref="H39" authorId="0" shapeId="0">
      <text>
        <r>
          <rPr>
            <b/>
            <sz val="8"/>
            <color indexed="81"/>
            <rFont val="Tahoma"/>
            <family val="2"/>
          </rPr>
          <t>Comptes 4196, 4197, 4198</t>
        </r>
      </text>
    </comment>
    <comment ref="B40" authorId="0" shapeId="0">
      <text>
        <r>
          <rPr>
            <b/>
            <sz val="8"/>
            <color indexed="81"/>
            <rFont val="Tahoma"/>
            <family val="2"/>
          </rPr>
          <t>Compte 481</t>
        </r>
      </text>
    </comment>
    <comment ref="H40" authorId="0" shapeId="0">
      <text>
        <r>
          <rPr>
            <b/>
            <sz val="8"/>
            <color indexed="81"/>
            <rFont val="Tahoma"/>
            <family val="2"/>
          </rPr>
          <t>Comptes 401, 403, 408</t>
        </r>
      </text>
    </comment>
    <comment ref="B41" authorId="0" shapeId="0">
      <text>
        <r>
          <rPr>
            <b/>
            <sz val="8"/>
            <color indexed="81"/>
            <rFont val="Tahoma"/>
            <family val="2"/>
          </rPr>
          <t>Compte 169</t>
        </r>
      </text>
    </comment>
    <comment ref="H41" authorId="0" shapeId="0">
      <text>
        <r>
          <rPr>
            <b/>
            <sz val="8"/>
            <color indexed="81"/>
            <rFont val="Tahoma"/>
            <family val="2"/>
          </rPr>
          <t>Comptes 421 à 427, 4282, 4286, 431, 437, 4382, 4386, 441, 443C, 444, 4452, 4455, 4458C, 4457, 446, 447, 4482, 4486</t>
        </r>
      </text>
    </comment>
    <comment ref="B42" authorId="0" shapeId="0">
      <text>
        <r>
          <rPr>
            <b/>
            <sz val="8"/>
            <color indexed="81"/>
            <rFont val="Tahoma"/>
            <family val="2"/>
          </rPr>
          <t>Compte 476</t>
        </r>
        <r>
          <rPr>
            <sz val="8"/>
            <color indexed="81"/>
            <rFont val="Tahoma"/>
            <family val="2"/>
          </rPr>
          <t xml:space="preserve">
</t>
        </r>
      </text>
    </comment>
    <comment ref="H42" authorId="0" shapeId="0">
      <text>
        <r>
          <rPr>
            <b/>
            <sz val="8"/>
            <color indexed="81"/>
            <rFont val="Tahoma"/>
            <family val="2"/>
          </rPr>
          <t>Comptes 404, 405</t>
        </r>
      </text>
    </comment>
    <comment ref="H43" authorId="0" shapeId="0">
      <text>
        <r>
          <rPr>
            <b/>
            <sz val="8"/>
            <color indexed="81"/>
            <rFont val="Tahoma"/>
            <family val="2"/>
          </rPr>
          <t>Comptes 45C, 464, 467C, 4686, 471, 477, 478C, 4887</t>
        </r>
      </text>
    </comment>
    <comment ref="H44" authorId="0" shapeId="0">
      <text>
        <r>
          <rPr>
            <b/>
            <sz val="8"/>
            <color indexed="81"/>
            <rFont val="Tahoma"/>
            <family val="2"/>
          </rPr>
          <t>Compte 487</t>
        </r>
      </text>
    </comment>
    <comment ref="H46" authorId="0" shapeId="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authors>
    <author>Emmanuel SILVY</author>
  </authors>
  <commentList>
    <comment ref="F26" authorId="0" shapeId="0">
      <text>
        <r>
          <rPr>
            <b/>
            <sz val="8"/>
            <color indexed="81"/>
            <rFont val="Tahoma"/>
            <family val="2"/>
          </rPr>
          <t>Suite à l'arrêté du 18/01/07, vous pouvez ventiler le montant sur le compte 11510 et/ou le compte 11511</t>
        </r>
        <r>
          <rPr>
            <sz val="8"/>
            <color indexed="81"/>
            <rFont val="Tahoma"/>
            <family val="2"/>
          </rPr>
          <t xml:space="preserve">
</t>
        </r>
      </text>
    </comment>
  </commentList>
</comments>
</file>

<file path=xl/comments3.xml><?xml version="1.0" encoding="utf-8"?>
<comments xmlns="http://schemas.openxmlformats.org/spreadsheetml/2006/main">
  <authors>
    <author>Vincent Archambeault</author>
  </authors>
  <commentList>
    <comment ref="A10" authorId="0" shapeId="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authors>
    <author>CIFO</author>
    <author>Vincent Archambeault</author>
  </authors>
  <commentList>
    <comment ref="A5" authorId="0" shapeId="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text>
        <r>
          <rPr>
            <b/>
            <sz val="9"/>
            <color indexed="81"/>
            <rFont val="Tahoma"/>
            <family val="2"/>
          </rPr>
          <t>Vincent Archambeault:</t>
        </r>
        <r>
          <rPr>
            <sz val="9"/>
            <color indexed="81"/>
            <rFont val="Tahoma"/>
            <family val="2"/>
          </rPr>
          <t xml:space="preserve">
compte 6811 du dernier CF</t>
        </r>
      </text>
    </comment>
    <comment ref="A6" authorId="0" shapeId="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text>
        <r>
          <rPr>
            <b/>
            <sz val="9"/>
            <color indexed="81"/>
            <rFont val="Tahoma"/>
            <family val="2"/>
          </rPr>
          <t>Vincent Archambeault:</t>
        </r>
        <r>
          <rPr>
            <sz val="9"/>
            <color indexed="81"/>
            <rFont val="Tahoma"/>
            <family val="2"/>
          </rPr>
          <t xml:space="preserve">
compte 66 du dernier CF</t>
        </r>
      </text>
    </comment>
    <comment ref="A11" authorId="0" shapeId="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text>
        <r>
          <rPr>
            <sz val="8"/>
            <color indexed="81"/>
            <rFont val="Tahoma"/>
            <family val="2"/>
          </rPr>
          <t>Il s'agit des frais financiers induits annuellement par les emprunts nouveaux contractés en cours de réalisation du programme. </t>
        </r>
      </text>
    </comment>
    <comment ref="A17" authorId="1" shapeId="0">
      <text>
        <r>
          <rPr>
            <b/>
            <sz val="9"/>
            <color indexed="81"/>
            <rFont val="Tahoma"/>
            <family val="2"/>
          </rPr>
          <t>Il est possible d'insérer des lignes</t>
        </r>
      </text>
    </comment>
    <comment ref="A18" authorId="1" shapeId="0">
      <text>
        <r>
          <rPr>
            <b/>
            <sz val="9"/>
            <color indexed="81"/>
            <rFont val="Tahoma"/>
            <family val="2"/>
          </rPr>
          <t>Il est possible d'insérer des lignes</t>
        </r>
      </text>
    </comment>
    <comment ref="A19" authorId="1" shapeId="0">
      <text>
        <r>
          <rPr>
            <b/>
            <sz val="9"/>
            <color indexed="81"/>
            <rFont val="Tahoma"/>
            <family val="2"/>
          </rPr>
          <t>Il est possible d'insérer des lignes</t>
        </r>
      </text>
    </comment>
    <comment ref="C27" authorId="1" shapeId="0">
      <text>
        <r>
          <rPr>
            <b/>
            <sz val="9"/>
            <color indexed="81"/>
            <rFont val="Tahoma"/>
            <family val="2"/>
          </rPr>
          <t>Vincent Archambeault:</t>
        </r>
        <r>
          <rPr>
            <sz val="9"/>
            <color indexed="81"/>
            <rFont val="Tahoma"/>
            <family val="2"/>
          </rPr>
          <t xml:space="preserve">
compte 78742 du dernier CF</t>
        </r>
      </text>
    </comment>
    <comment ref="C31" authorId="1" shapeId="0">
      <text>
        <r>
          <rPr>
            <b/>
            <sz val="9"/>
            <color indexed="81"/>
            <rFont val="Tahoma"/>
            <family val="2"/>
          </rPr>
          <t>Vincent Archambeault:</t>
        </r>
        <r>
          <rPr>
            <sz val="9"/>
            <color indexed="81"/>
            <rFont val="Tahoma"/>
            <family val="2"/>
          </rPr>
          <t xml:space="preserve">
compte 777 du dernier CF</t>
        </r>
      </text>
    </comment>
    <comment ref="A49" authorId="1" shapeId="0">
      <text>
        <r>
          <rPr>
            <b/>
            <sz val="9"/>
            <color indexed="81"/>
            <rFont val="Tahoma"/>
            <family val="2"/>
          </rPr>
          <t>exemple de lecture : sur un prix de journée de 62€, 12€ proviennent des charges d'investissement</t>
        </r>
      </text>
    </comment>
  </commentList>
</comments>
</file>

<file path=xl/comments5.xml><?xml version="1.0" encoding="utf-8"?>
<comments xmlns="http://schemas.openxmlformats.org/spreadsheetml/2006/main">
  <authors>
    <author>Vincent Archambeault</author>
  </authors>
  <commentList>
    <comment ref="C5" authorId="0" shapeId="0">
      <text>
        <r>
          <rPr>
            <b/>
            <sz val="9"/>
            <color indexed="81"/>
            <rFont val="Tahoma"/>
            <family val="2"/>
          </rPr>
          <t>Vincent Archambeault:</t>
        </r>
        <r>
          <rPr>
            <sz val="9"/>
            <color indexed="81"/>
            <rFont val="Tahoma"/>
            <family val="2"/>
          </rPr>
          <t xml:space="preserve">
compte 6811 du dernier CF</t>
        </r>
      </text>
    </comment>
    <comment ref="C10" authorId="0" shapeId="0">
      <text>
        <r>
          <rPr>
            <b/>
            <sz val="9"/>
            <color indexed="81"/>
            <rFont val="Tahoma"/>
            <family val="2"/>
          </rPr>
          <t>Vincent Archambeault:</t>
        </r>
        <r>
          <rPr>
            <sz val="9"/>
            <color indexed="81"/>
            <rFont val="Tahoma"/>
            <family val="2"/>
          </rPr>
          <t xml:space="preserve">
compte 66 du dernier CF</t>
        </r>
      </text>
    </comment>
    <comment ref="A17" authorId="0" shapeId="0">
      <text>
        <r>
          <rPr>
            <b/>
            <sz val="9"/>
            <color indexed="81"/>
            <rFont val="Tahoma"/>
            <family val="2"/>
          </rPr>
          <t>Il est possible d'insérer des lignes</t>
        </r>
      </text>
    </comment>
    <comment ref="A18" authorId="0" shapeId="0">
      <text>
        <r>
          <rPr>
            <b/>
            <sz val="9"/>
            <color indexed="81"/>
            <rFont val="Tahoma"/>
            <family val="2"/>
          </rPr>
          <t>Il est possible d'insérer des lignes</t>
        </r>
      </text>
    </comment>
    <comment ref="A19" authorId="0" shapeId="0">
      <text>
        <r>
          <rPr>
            <b/>
            <sz val="9"/>
            <color indexed="81"/>
            <rFont val="Tahoma"/>
            <family val="2"/>
          </rPr>
          <t>Il est possible d'insérer des lignes</t>
        </r>
      </text>
    </comment>
    <comment ref="C27" authorId="0" shapeId="0">
      <text>
        <r>
          <rPr>
            <b/>
            <sz val="9"/>
            <color indexed="81"/>
            <rFont val="Tahoma"/>
            <family val="2"/>
          </rPr>
          <t>Vincent Archambeault:</t>
        </r>
        <r>
          <rPr>
            <sz val="9"/>
            <color indexed="81"/>
            <rFont val="Tahoma"/>
            <family val="2"/>
          </rPr>
          <t xml:space="preserve">
compte 78742 du dernier CF</t>
        </r>
      </text>
    </comment>
    <comment ref="C31" authorId="0" shapeId="0">
      <text>
        <r>
          <rPr>
            <b/>
            <sz val="9"/>
            <color indexed="81"/>
            <rFont val="Tahoma"/>
            <family val="2"/>
          </rPr>
          <t>Vincent Archambeault:</t>
        </r>
        <r>
          <rPr>
            <sz val="9"/>
            <color indexed="81"/>
            <rFont val="Tahoma"/>
            <family val="2"/>
          </rPr>
          <t xml:space="preserve">
compte 777 du dernier CF</t>
        </r>
      </text>
    </comment>
    <comment ref="A49" authorId="0" shapeId="0">
      <text>
        <r>
          <rPr>
            <b/>
            <sz val="9"/>
            <color indexed="81"/>
            <rFont val="Tahoma"/>
            <family val="2"/>
          </rPr>
          <t>exemple de lecture : sur un prix de journée de 62€, 12€ proviennent des charges d'investissement</t>
        </r>
      </text>
    </comment>
  </commentList>
</comments>
</file>

<file path=xl/comments6.xml><?xml version="1.0" encoding="utf-8"?>
<comments xmlns="http://schemas.openxmlformats.org/spreadsheetml/2006/main">
  <authors>
    <author>Vincent Archambeault</author>
  </authors>
  <commentList>
    <comment ref="A59" authorId="0" shapeId="0">
      <text>
        <r>
          <rPr>
            <b/>
            <sz val="9"/>
            <color indexed="81"/>
            <rFont val="Tahoma"/>
            <family val="2"/>
          </rPr>
          <t>cf. ligne de l'annexe 8 Excédent et provisions affectés à la couverture du BFR du bilan financier</t>
        </r>
      </text>
    </comment>
    <comment ref="C59" authorId="0" shapeId="0">
      <text>
        <r>
          <rPr>
            <b/>
            <sz val="9"/>
            <color indexed="81"/>
            <rFont val="Tahoma"/>
            <family val="2"/>
          </rPr>
          <t>cf. ligne de l'annexe 8 Excédent et provisions affectés à la couverture du BFR du bilan financier</t>
        </r>
      </text>
    </comment>
  </commentList>
</comments>
</file>

<file path=xl/sharedStrings.xml><?xml version="1.0" encoding="utf-8"?>
<sst xmlns="http://schemas.openxmlformats.org/spreadsheetml/2006/main" count="1083" uniqueCount="485">
  <si>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</si>
  <si>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</si>
  <si>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</si>
  <si>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</si>
  <si>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</si>
  <si>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</si>
  <si>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</si>
  <si>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</si>
  <si>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</si>
  <si>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</si>
  <si>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</si>
  <si>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</si>
  <si>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</si>
  <si>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</si>
  <si>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</si>
  <si>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</si>
  <si>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</si>
  <si>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</si>
  <si>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</si>
  <si>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</si>
  <si>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</si>
  <si>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</si>
  <si>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</si>
  <si>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</si>
  <si>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</si>
  <si>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</si>
  <si>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</si>
  <si>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</si>
  <si>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</si>
  <si>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</si>
  <si>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</si>
  <si>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</si>
  <si>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</si>
  <si>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</si>
  <si>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</si>
  <si>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</si>
  <si>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</si>
  <si>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</si>
  <si>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</si>
  <si>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</si>
  <si>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</si>
  <si>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</si>
  <si>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</si>
  <si>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</si>
  <si>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</si>
  <si>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</si>
  <si>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</si>
  <si>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</si>
  <si>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</si>
  <si>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</si>
  <si>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</si>
  <si>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</si>
  <si>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</si>
  <si>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</si>
  <si>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</si>
  <si>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</si>
  <si>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</si>
  <si>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</si>
  <si>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</si>
  <si>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</si>
  <si>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</si>
  <si>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</si>
  <si>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</si>
  <si>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</si>
  <si>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</si>
  <si>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</si>
  <si>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</si>
  <si>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</si>
  <si>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 xml:space="preserve">Financements stables </t>
  </si>
  <si>
    <t>Immobilisations incorporelles nettes</t>
  </si>
  <si>
    <t>Apports ou fonds associatifs</t>
  </si>
  <si>
    <t>Immobilisations corporelles brutes</t>
  </si>
  <si>
    <t>Réserves des plus values nettes (1)</t>
  </si>
  <si>
    <t>Subventions d'investissements</t>
  </si>
  <si>
    <t>Provisions réglementées sur plus-values nettes d'actif</t>
  </si>
  <si>
    <t>Emprunts et dettes financières</t>
  </si>
  <si>
    <t>Immobilisations en cours</t>
  </si>
  <si>
    <t>Dépôts et cautionnements reçus</t>
  </si>
  <si>
    <t>Immobilisations financières</t>
  </si>
  <si>
    <t>Amortissements des immobilisations</t>
  </si>
  <si>
    <t>Charges à répartir</t>
  </si>
  <si>
    <t>Autres</t>
  </si>
  <si>
    <t>Comptes de liaison investissement</t>
  </si>
  <si>
    <t>FONDS DE ROULEMENT D'INVESTISSEMENT NEGATIF (I-II)</t>
  </si>
  <si>
    <t>FONDS DE ROULEMENT D'INVESTISSEMENT POSITIF (I-II)</t>
  </si>
  <si>
    <t>Actifs stables d'exploitation</t>
  </si>
  <si>
    <t>Financements stables d'exploitation</t>
  </si>
  <si>
    <t xml:space="preserve">   - réduction des charges d'exploitation</t>
  </si>
  <si>
    <t xml:space="preserve">   - financement de mesures d'exploitation</t>
  </si>
  <si>
    <t>Provisions pour risques et charges</t>
  </si>
  <si>
    <t>Comptes de liaison trésorerie (stable)</t>
  </si>
  <si>
    <t>FONDS DE ROULEMENT  D'EXPLOITATION NEGATIF (III-IV)</t>
  </si>
  <si>
    <t>FONDS DE ROULEMENT  D'EXPLOITATION POSITIF (III-IV)</t>
  </si>
  <si>
    <t>FONDS DE ROULEMENT NET GLOBAL NEGATIF</t>
  </si>
  <si>
    <t>FONDS DE ROULEMENT NET GLOBAL POSITIF</t>
  </si>
  <si>
    <t>Valeurs d'exploitation</t>
  </si>
  <si>
    <t>Dettes d'exploitation</t>
  </si>
  <si>
    <t>Stocks</t>
  </si>
  <si>
    <t>Avances reçues</t>
  </si>
  <si>
    <t>Avances et acomptes versés</t>
  </si>
  <si>
    <t>Fournisseurs d'exploitation</t>
  </si>
  <si>
    <t>Organismes payeurs, usagers</t>
  </si>
  <si>
    <t>Dettes sociales</t>
  </si>
  <si>
    <t>Dettes fiscales</t>
  </si>
  <si>
    <t>Créances diverses d'exploitation</t>
  </si>
  <si>
    <t>Dettes diverses d'exploitation</t>
  </si>
  <si>
    <t>Dépréciation des stocks et créances</t>
  </si>
  <si>
    <t>Ressources à reverser à l'aide sociale</t>
  </si>
  <si>
    <t>Fonds déposés par les résidents</t>
  </si>
  <si>
    <t>Comptes de liaison exploitation</t>
  </si>
  <si>
    <t>TOTAL VI</t>
  </si>
  <si>
    <t>BESOIN EN FONDS DE ROULEMENT 
(VI-V)</t>
  </si>
  <si>
    <t>EXCEDENT DE FINANCEMENT D'EXPLOITATION (VI-V)</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</si>
  <si>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</si>
  <si>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</si>
  <si>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</si>
  <si>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</si>
  <si>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</si>
  <si>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</si>
  <si>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</si>
  <si>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</si>
  <si>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VIII</t>
  </si>
  <si>
    <t>TOTAL VII</t>
  </si>
  <si>
    <t>TRESORERIE POSITIVE (VIII-VII)</t>
  </si>
  <si>
    <t>TRESORERIE NEGATIVE (VIII-VII)</t>
  </si>
  <si>
    <t>TOTAL DES BIENS  (II+IV+VI+VIII)</t>
  </si>
  <si>
    <t>TOTAL DES FINANCEMENTS (I+III+V+VII)</t>
  </si>
  <si>
    <t>(1) Concerne les établissements publics: compte 1064.</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</si>
  <si>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</si>
  <si>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</si>
  <si>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</si>
  <si>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</si>
  <si>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</si>
  <si>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</si>
  <si>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</si>
  <si>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</si>
  <si>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</si>
  <si>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</si>
  <si>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</si>
  <si>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</si>
  <si>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</si>
  <si>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</si>
  <si>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</si>
  <si>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</si>
  <si>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</si>
  <si>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</si>
  <si>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</si>
  <si>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</si>
  <si>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</si>
  <si>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Reprise sur fonds dédiés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</si>
  <si>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</si>
  <si>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</si>
  <si>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</si>
  <si>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</si>
  <si>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</si>
  <si>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</si>
  <si>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PROGRAMME D'INVESTISSEMENT</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</si>
  <si>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</si>
  <si>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</si>
  <si>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</si>
  <si>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</si>
  <si>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</si>
  <si>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</si>
  <si>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</si>
  <si>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</si>
  <si>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</si>
  <si>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</si>
  <si>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</si>
  <si>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</si>
  <si>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</si>
  <si>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</si>
  <si>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</si>
  <si>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</si>
  <si>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</si>
  <si>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</si>
  <si>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</si>
  <si>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</si>
  <si>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</si>
  <si>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</si>
  <si>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</si>
  <si>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</si>
  <si>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</si>
  <si>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</si>
  <si>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</si>
  <si>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</si>
  <si>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</si>
  <si>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</si>
  <si>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t>(hors amortissements et frais financiers détaillés ci-dessus)</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</si>
  <si>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</si>
  <si>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</si>
  <si>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</si>
  <si>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</si>
  <si>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</si>
  <si>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</si>
  <si>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</si>
  <si>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</si>
  <si>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</si>
  <si>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</si>
  <si>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</si>
  <si>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</si>
  <si>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</si>
  <si>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</si>
  <si>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</si>
  <si>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</si>
  <si>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</si>
  <si>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</si>
  <si>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</si>
  <si>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</si>
  <si>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</si>
  <si>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</si>
  <si>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</si>
  <si>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</si>
  <si>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</si>
  <si>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</si>
  <si>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</si>
  <si>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</si>
  <si>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</si>
  <si>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</si>
  <si>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</si>
  <si>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</si>
  <si>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</si>
  <si>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</si>
  <si>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</si>
  <si>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</si>
  <si>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</si>
  <si>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Code Finess</t>
  </si>
  <si>
    <t>Président du conseil d'administration</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</si>
  <si>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</si>
  <si>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</si>
  <si>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</si>
  <si>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</si>
  <si>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</si>
  <si>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</si>
  <si>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</si>
  <si>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</si>
  <si>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</si>
  <si>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</si>
  <si>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</si>
  <si>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</si>
  <si>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</si>
  <si>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</si>
  <si>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</si>
  <si>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</si>
  <si>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</si>
  <si>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</si>
  <si>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</si>
  <si>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</si>
  <si>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</si>
  <si>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Provisions réglementées pour renouvellement des immobilisations</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</si>
  <si>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</si>
  <si>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</si>
  <si>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</si>
  <si>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</si>
  <si>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</si>
  <si>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</si>
  <si>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</si>
  <si>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Provisions pour renouvellement des immobilisations</t>
  </si>
  <si>
    <t>Amortissements comptables excédentaires différés (2)</t>
  </si>
  <si>
    <t>Autres (3)</t>
  </si>
  <si>
    <t>Report à nouveau déficitaire (4)</t>
  </si>
  <si>
    <t>Réserves de compensation des déficits</t>
  </si>
  <si>
    <t>Résultat excédentaire (4)</t>
  </si>
  <si>
    <t>Résultat déficitaire (4)</t>
  </si>
  <si>
    <t>Report à nouveau excédentaire affecté à : (4)</t>
  </si>
  <si>
    <t>Droits acquis par les salariés non provisionnés (5)</t>
  </si>
  <si>
    <t>Créances irrécouvrables en non-valeur (6)</t>
  </si>
  <si>
    <t>(2) Compte 1161</t>
  </si>
  <si>
    <t>(3) Exemple: résultats non contrôlés ou non affectés par des tiers financeurs.</t>
  </si>
  <si>
    <t>(4) Sous contrôle de tiers financeurs.</t>
  </si>
  <si>
    <t>(5) Compte 1163: compte épargne-temps (CET), provisions pour départ à la retraite non provisionnés en apllication du 3° de l'article R.314-45 du CASF</t>
  </si>
  <si>
    <t>(6) Concerne les établissements publics.</t>
  </si>
  <si>
    <t>(7) Compte 1162, concerne les établissements privés</t>
  </si>
  <si>
    <t>Subventions d'investissement</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</si>
  <si>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</si>
  <si>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</si>
  <si>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</si>
  <si>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</si>
  <si>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</si>
  <si>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</si>
  <si>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</si>
  <si>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</si>
  <si>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</si>
  <si>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</si>
  <si>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</si>
  <si>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</si>
  <si>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</si>
  <si>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</si>
  <si>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</si>
  <si>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</si>
  <si>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</si>
  <si>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</si>
  <si>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</si>
  <si>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</si>
  <si>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t>BILAN FINANCIER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</si>
  <si>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</si>
  <si>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</si>
  <si>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</si>
  <si>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</si>
  <si>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</si>
  <si>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</si>
  <si>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</si>
  <si>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</si>
  <si>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Personne habilitée à représenter l'établissement</t>
  </si>
  <si>
    <t>Dépenses pour congés payés (7)</t>
  </si>
  <si>
    <t>Contrôle entre Biens et Financements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</si>
  <si>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</si>
  <si>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</si>
  <si>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</si>
  <si>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</si>
  <si>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</si>
  <si>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</si>
  <si>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</si>
  <si>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</si>
  <si>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</si>
  <si>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</si>
  <si>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</si>
  <si>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</si>
  <si>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</si>
  <si>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</si>
  <si>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</si>
  <si>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</si>
  <si>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</si>
  <si>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</si>
  <si>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</si>
  <si>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</si>
  <si>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</si>
  <si>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</si>
  <si>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</si>
  <si>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</si>
  <si>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</si>
  <si>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</si>
  <si>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</si>
  <si>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</si>
  <si>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</si>
  <si>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</si>
  <si>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</si>
  <si>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</si>
  <si>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</si>
  <si>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</si>
  <si>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</si>
  <si>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</si>
  <si>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</si>
  <si>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</si>
  <si>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</si>
  <si>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</si>
  <si>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</si>
  <si>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</si>
  <si>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</si>
  <si>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</si>
  <si>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</si>
  <si>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</si>
  <si>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</si>
  <si>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</si>
  <si>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</si>
  <si>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</si>
  <si>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</si>
  <si>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</si>
  <si>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</si>
  <si>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</si>
  <si>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</si>
  <si>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</si>
  <si>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</si>
  <si>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</si>
  <si>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</si>
  <si>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</si>
  <si>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</si>
  <si>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</si>
  <si>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</si>
  <si>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</si>
  <si>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</si>
  <si>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</si>
  <si>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</si>
  <si>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</si>
  <si>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</si>
  <si>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</si>
  <si>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</si>
  <si>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</si>
  <si>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</si>
  <si>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</si>
  <si>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</si>
  <si>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</si>
  <si>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</si>
  <si>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</si>
  <si>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</si>
  <si>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</si>
  <si>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Subvention</t>
  </si>
  <si>
    <t>Autofinancement ou apport</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</si>
  <si>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</si>
  <si>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</si>
  <si>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</si>
  <si>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</si>
  <si>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</si>
  <si>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</si>
  <si>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</si>
  <si>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</si>
  <si>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r>
      <t xml:space="preserve">Reprise de provisions pour renouvellement des immobilisations </t>
    </r>
    <r>
      <rPr>
        <b/>
        <sz val="10"/>
        <rFont val="Arial"/>
        <family val="2"/>
      </rPr>
      <t>acquises avant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</si>
  <si>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</si>
  <si>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</si>
  <si>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</si>
  <si>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</si>
  <si>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</si>
  <si>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</si>
  <si>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</si>
  <si>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</si>
  <si>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</si>
  <si>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r>
      <t xml:space="preserve">Surcoûts (+) ou économies (-) sur le </t>
    </r>
    <r>
      <rPr>
        <b/>
        <sz val="10"/>
        <color indexed="12"/>
        <rFont val="Verdana"/>
        <family val="2"/>
      </rPr>
      <t>GROUPE I, II et III</t>
    </r>
  </si>
  <si>
    <t>(hors reprises sur provisions, réserves et QPSVR détaillés ci-dessous)</t>
  </si>
  <si>
    <t>c</t>
  </si>
  <si>
    <t>C</t>
  </si>
  <si>
    <t xml:space="preserve">Reprise sur les réserves de l'exercice précédent la première année du plan </t>
  </si>
  <si>
    <t>d</t>
  </si>
  <si>
    <t>D</t>
  </si>
  <si>
    <t xml:space="preserve">Reprises sur provisions de l'exercice précédent la première année du plan </t>
  </si>
  <si>
    <r>
      <t>Reprises sur provisions des acquisitions antérieures à la 1</t>
    </r>
    <r>
      <rPr>
        <vertAlign val="superscript"/>
        <sz val="10"/>
        <rFont val="Verdana"/>
        <family val="2"/>
      </rPr>
      <t>ère</t>
    </r>
    <r>
      <rPr>
        <sz val="10"/>
        <rFont val="Verdana"/>
        <family val="2"/>
      </rPr>
      <t xml:space="preserve"> année du plan </t>
    </r>
  </si>
  <si>
    <t xml:space="preserve">Reprises sur provisions liées aux nouveaux investissements </t>
  </si>
  <si>
    <t>Reprises sur provisions et sur réserves et Quote-Part de Subvention Virée au Résultat (QPSVR)</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</si>
  <si>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</si>
  <si>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</si>
  <si>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</si>
  <si>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</si>
  <si>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</si>
  <si>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</si>
  <si>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</si>
  <si>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sur provisions =</t>
    </r>
    <r>
      <rPr>
        <sz val="10"/>
        <rFont val="Verdana"/>
        <family val="2"/>
      </rPr>
      <t xml:space="preserve"> C - (c)  </t>
    </r>
  </si>
  <si>
    <r>
      <t>Atténuation des coûts liés aux quotes-parts de subvention =</t>
    </r>
    <r>
      <rPr>
        <sz val="10"/>
        <rFont val="Verdana"/>
        <family val="2"/>
      </rPr>
      <t xml:space="preserve"> D - (d)  </t>
    </r>
  </si>
  <si>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</si>
  <si>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</si>
  <si>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</si>
  <si>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</si>
  <si>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</si>
  <si>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</si>
  <si>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</si>
  <si>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t>COUVERTURE PAR LES RESERVES</t>
  </si>
  <si>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</si>
  <si>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</si>
  <si>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</si>
  <si>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</si>
  <si>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</si>
  <si>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</si>
  <si>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</si>
  <si>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</si>
  <si>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</si>
  <si>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</si>
  <si>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</si>
  <si>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</si>
  <si>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</si>
  <si>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</si>
  <si>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</si>
  <si>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</si>
  <si>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</si>
  <si>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r>
      <t xml:space="preserve">Reprise de provisions pour renouvellement des immobilisations </t>
    </r>
    <r>
      <rPr>
        <b/>
        <sz val="10"/>
        <rFont val="Arial"/>
        <family val="2"/>
      </rPr>
      <t>prévues au plan</t>
    </r>
  </si>
  <si>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</si>
  <si>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</si>
  <si>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</si>
  <si>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</si>
  <si>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</si>
  <si>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</si>
  <si>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</si>
  <si>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</si>
  <si>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</si>
  <si>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</si>
  <si>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</si>
  <si>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</si>
  <si>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</si>
  <si>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</si>
  <si>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</si>
  <si>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</si>
  <si>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Produits supplémentaires (+) ou réduction des produits (-)</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</si>
  <si>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</si>
  <si>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</si>
  <si>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</si>
  <si>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</si>
  <si>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</si>
  <si>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</si>
  <si>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Incidence des surcoûts sur le tarif journalier Hébergement</t>
  </si>
  <si>
    <t>Tarif journalier Hébergement, incluant les surcoûts</t>
  </si>
  <si>
    <t>Incidence des surcoûts sur le tarif journalier Hébergement + Dépendance</t>
  </si>
  <si>
    <t>TABLEAU DE SURCOUTS D'EXPLOITATION HEBERGEMENT</t>
  </si>
  <si>
    <t>Dotation aux amortissements du dernier exercice clos HEBERGEMENT</t>
  </si>
  <si>
    <t>Version du 29 08 2022</t>
  </si>
  <si>
    <t>Tarif journalier Hébergement + Dépendance, incluant les surcoûts</t>
  </si>
  <si>
    <t>Nombre de places :</t>
  </si>
  <si>
    <t>Nombre de journées :</t>
  </si>
  <si>
    <t>Montant des charges d'investissement composant le prix de journée :</t>
  </si>
  <si>
    <t>Taux d'occupation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</si>
</sst>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0.00\ &quot;€&quot;_-;\-* #,##0.00\ &quot;€&quot;_-;_-* &quot;-&quot;??\ &quot;€&quot;_-;_-@_-"/>
    <numFmt numFmtId="43" formatCode="_-* #,##0.00_-;\-* #,##0.00_-;_-* &quot;-&quot;??_-;_-@_-"/>
    <numFmt numFmtId="164" formatCode="_-* #,##0.00\ &quot;F&quot;_-;\-* #,##0.00\ &quot;F&quot;_-;_-* &quot;-&quot;??\ &quot;F&quot;_-;_-@_-"/>
    <numFmt numFmtId="165" formatCode="_-* #,##0.00\ [$€-1]_-;\-* #,##0.00\ [$€-1]_-;_-* &quot;-&quot;??\ [$€-1]_-"/>
    <numFmt numFmtId="166" formatCode="#\ ##0.0"/>
    <numFmt numFmtId="167" formatCode="0.00_ ;[Red]\-0.00\ "/>
    <numFmt numFmtId="168" formatCode="_-* #,##0.00_ _F_-;\-* #,##0.00_ _F_-;_-* &quot;-&quot;??_ _F_-;_-@_-"/>
    <numFmt numFmtId="169" formatCode="@*."/>
    <numFmt numFmtId="170" formatCode="dd/mm/yy;@"/>
    <numFmt numFmtId="171" formatCode="000"/>
    <numFmt numFmtId="172" formatCode="#,##0\ _€"/>
    <numFmt numFmtId="173" formatCode="_(&quot;$&quot;* #,##0.00_);_(&quot;$&quot;* \(#,##0.00\);_(&quot;$&quot;* &quot;-&quot;??_);_(@_)"/>
    <numFmt numFmtId="174" formatCode="0_)"/>
    <numFmt numFmtId="175" formatCode="0.00?%_)"/>
    <numFmt numFmtId="176" formatCode="#,##0.00\ \€;\-\ #,##0.00\ \€"/>
    <numFmt numFmtId="177" formatCode="_-* #,##0\ [$€-40C]_-;\-* #,##0\ [$€-40C]_-;_-* &quot;-&quot;??\ [$€-40C]_-;_-@_-"/>
    <numFmt numFmtId="178" formatCode="_-* #,##0.00\ [$€-40C]_-;\-* #,##0.00\ [$€-40C]_-;_-* &quot;-&quot;??\ [$€-40C]_-;_-@_-"/>
    <numFmt numFmtId="179" formatCode="&quot;&quot;"/>
    <numFmt numFmtId="180" formatCode="#,##0.00\ &quot;€&quot;"/>
    <numFmt numFmtId="181" formatCode="_-* #,##0.000\ [$€-40C]_-;\-* #,##0.000\ [$€-40C]_-;_-* &quot;-&quot;??\ [$€-40C]_-;_-@_-"/>
    <numFmt numFmtId="182" formatCode="#,##0\ \€;\-\ #,##0\ \€"/>
    <numFmt numFmtId="183" formatCode="_-* #,##0.0\ [$€-40C]_-;\-* #,##0.0\ [$€-40C]_-;_-* &quot;-&quot;??\ [$€-40C]_-;_-@_-"/>
    <numFmt numFmtId="184" formatCode="_-* #,##0_-;\-* #,##0_-;_-* &quot;-&quot;??_-;_-@_-"/>
    <numFmt numFmtId="186" formatCode="0.0%"/>
  </numFmts>
  <fonts count="96">
    <font>
      <sz val="10"/>
      <name val="Arial"/>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b/>
      <sz val="10"/>
      <color indexed="8"/>
      <name val="Arial"/>
      <family val="2"/>
    </font>
    <font>
      <b/>
      <sz val="36"/>
      <color indexed="8"/>
      <name val="Times New Roman"/>
      <family val="1"/>
    </font>
    <font>
      <sz val="10"/>
      <color indexed="8"/>
      <name val="Arial"/>
      <family val="2"/>
    </font>
    <font>
      <sz val="16"/>
      <name val="Arial"/>
      <family val="2"/>
    </font>
    <font>
      <b/>
      <i/>
      <sz val="22"/>
      <name val="Arial"/>
      <family val="2"/>
    </font>
    <font>
      <sz val="18"/>
      <color indexed="8"/>
      <name val="Arial"/>
      <family val="2"/>
    </font>
    <font>
      <b/>
      <sz val="11"/>
      <color indexed="8"/>
      <name val="Arial"/>
      <family val="2"/>
    </font>
    <font>
      <sz val="11"/>
      <name val="Arial"/>
      <family val="2"/>
    </font>
    <font>
      <sz val="9"/>
      <color indexed="8"/>
      <name val="Arial"/>
      <family val="2"/>
    </font>
    <font>
      <b/>
      <sz val="11"/>
      <name val="Arial"/>
      <family val="2"/>
    </font>
    <font>
      <b/>
      <sz val="11"/>
      <name val="MS Sans Serif"/>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9"/>
      <color indexed="8"/>
      <name val="Arial"/>
      <family val="2"/>
    </font>
    <font>
      <i/>
      <sz val="9"/>
      <color indexed="8"/>
      <name val="Arial"/>
      <family val="2"/>
    </font>
    <font>
      <b/>
      <sz val="18"/>
      <name val="Tahoma"/>
      <family val="2"/>
    </font>
    <font>
      <b/>
      <sz val="14"/>
      <name val="Tahoma"/>
      <family val="2"/>
    </font>
    <font>
      <b/>
      <sz val="12"/>
      <name val="Tahoma"/>
      <family val="2"/>
    </font>
    <font>
      <b/>
      <sz val="12"/>
      <color indexed="9"/>
      <name val="Tahoma"/>
      <family val="2"/>
    </font>
    <font>
      <sz val="10"/>
      <color indexed="9"/>
      <name val="Tahoma"/>
      <family val="2"/>
    </font>
    <font>
      <b/>
      <i/>
      <sz val="14"/>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
      <sz val="1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
      <patternFill patternType="solid">
        <fgColor theme="8" tint="0.39997558519241921"/>
        <bgColor indexed="64"/>
      </patternFill>
    </fill>
    <fill>
      <patternFill patternType="solid">
        <fgColor theme="0" tint="-0.499984740745262"/>
        <bgColor indexed="64"/>
      </patternFill>
    </fill>
  </fills>
  <borders count="12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32"/>
      </left>
      <right style="medium">
        <color indexed="32"/>
      </right>
      <top style="medium">
        <color indexed="32"/>
      </top>
      <bottom style="medium">
        <color indexed="32"/>
      </bottom>
      <diagonal/>
    </border>
    <border>
      <left style="medium">
        <color indexed="32"/>
      </left>
      <right style="medium">
        <color indexed="32"/>
      </right>
      <top/>
      <bottom style="medium">
        <color indexed="32"/>
      </bottom>
      <diagonal/>
    </border>
    <border>
      <left style="medium">
        <color indexed="32"/>
      </left>
      <right style="medium">
        <color indexed="32"/>
      </right>
      <top style="medium">
        <color indexed="32"/>
      </top>
      <bottom/>
      <diagonal/>
    </border>
    <border>
      <left/>
      <right style="medium">
        <color indexed="51"/>
      </right>
      <top style="medium">
        <color indexed="51"/>
      </top>
      <bottom/>
      <diagonal/>
    </border>
    <border>
      <left style="medium">
        <color indexed="51"/>
      </left>
      <right style="medium">
        <color indexed="51"/>
      </right>
      <top style="medium">
        <color indexed="51"/>
      </top>
      <bottom/>
      <diagonal/>
    </border>
    <border>
      <left style="medium">
        <color indexed="60"/>
      </left>
      <right style="medium">
        <color indexed="60"/>
      </right>
      <top style="medium">
        <color indexed="60"/>
      </top>
      <bottom style="medium">
        <color indexed="60"/>
      </bottom>
      <diagonal/>
    </border>
    <border>
      <left style="medium">
        <color indexed="37"/>
      </left>
      <right style="medium">
        <color indexed="37"/>
      </right>
      <top style="medium">
        <color indexed="37"/>
      </top>
      <bottom style="medium">
        <color indexed="37"/>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s>
  <cellStyleXfs count="59">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0" borderId="0" applyNumberFormat="0" applyFill="0" applyBorder="0" applyAlignment="0" applyProtection="0"/>
    <xf numFmtId="0" fontId="66" fillId="20" borderId="1" applyNumberFormat="0" applyAlignment="0" applyProtection="0"/>
    <xf numFmtId="0" fontId="67" fillId="0" borderId="2" applyNumberFormat="0" applyFill="0" applyAlignment="0" applyProtection="0"/>
    <xf numFmtId="0" fontId="1" fillId="21" borderId="3" applyNumberFormat="0" applyFont="0" applyAlignment="0" applyProtection="0"/>
    <xf numFmtId="0" fontId="68" fillId="7" borderId="1" applyNumberFormat="0" applyAlignment="0" applyProtection="0"/>
    <xf numFmtId="165" fontId="1" fillId="0" borderId="0" applyFont="0" applyFill="0" applyBorder="0" applyAlignment="0" applyProtection="0"/>
    <xf numFmtId="165" fontId="7" fillId="0" borderId="0" applyFont="0" applyFill="0" applyBorder="0" applyAlignment="0" applyProtection="0"/>
    <xf numFmtId="0" fontId="69" fillId="3" borderId="0" applyNumberFormat="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Protection="0">
      <alignment horizontal="left" vertical="center" indent="1"/>
      <protection locked="0"/>
    </xf>
    <xf numFmtId="168" fontId="3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4" fontId="1" fillId="0" borderId="0" applyFont="0" applyFill="0" applyBorder="0" applyAlignment="0" applyProtection="0"/>
    <xf numFmtId="0" fontId="70" fillId="22" borderId="0" applyNumberFormat="0" applyBorder="0" applyAlignment="0" applyProtection="0"/>
    <xf numFmtId="0" fontId="35" fillId="0" borderId="0"/>
    <xf numFmtId="0" fontId="7" fillId="0" borderId="0"/>
    <xf numFmtId="0" fontId="7" fillId="0" borderId="0"/>
    <xf numFmtId="0" fontId="1" fillId="0" borderId="0"/>
    <xf numFmtId="0" fontId="35" fillId="0" borderId="0"/>
    <xf numFmtId="0" fontId="35" fillId="0" borderId="0"/>
    <xf numFmtId="9" fontId="1" fillId="0" borderId="0" applyFont="0" applyFill="0" applyBorder="0" applyAlignment="0" applyProtection="0"/>
    <xf numFmtId="0" fontId="71" fillId="4" borderId="0" applyNumberFormat="0" applyBorder="0" applyAlignment="0" applyProtection="0"/>
    <xf numFmtId="0" fontId="72" fillId="20" borderId="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23" borderId="9" applyNumberFormat="0" applyAlignment="0" applyProtection="0"/>
    <xf numFmtId="173" fontId="1" fillId="0" borderId="0" applyFont="0" applyFill="0" applyBorder="0" applyAlignment="0" applyProtection="0"/>
    <xf numFmtId="43" fontId="95" fillId="0" borderId="0" applyFont="0" applyFill="0" applyBorder="0" applyAlignment="0" applyProtection="0"/>
  </cellStyleXfs>
  <cellXfs count="867">
    <xf numFmtId="0" fontId="0" fillId="0" borderId="0" xfId="0"/>
    <xf numFmtId="0" fontId="3" fillId="0" borderId="0" xfId="43" applyFont="1"/>
    <xf numFmtId="0" fontId="1" fillId="0" borderId="0" xfId="43"/>
    <xf numFmtId="0" fontId="3" fillId="0" borderId="0" xfId="43" applyFont="1" applyAlignment="1">
      <alignment horizontal="right"/>
    </xf>
    <xf numFmtId="0" fontId="1" fillId="0" borderId="0" xfId="43" applyAlignment="1">
      <alignment horizontal="center" vertical="center"/>
    </xf>
    <xf numFmtId="0" fontId="5" fillId="0" borderId="0" xfId="0" applyFont="1" applyFill="1" applyBorder="1" applyAlignment="1" applyProtection="1">
      <alignment horizontal="center" vertical="center"/>
      <protection hidden="1"/>
    </xf>
    <xf numFmtId="0" fontId="6" fillId="0" borderId="10" xfId="43" applyFont="1" applyBorder="1" applyAlignment="1">
      <alignment horizontal="center" vertical="center"/>
    </xf>
    <xf numFmtId="0" fontId="1" fillId="0" borderId="11" xfId="43" applyBorder="1" applyAlignment="1">
      <alignment horizontal="center" vertical="center"/>
    </xf>
    <xf numFmtId="14" fontId="3" fillId="0" borderId="12" xfId="43" applyNumberFormat="1" applyFont="1" applyBorder="1" applyAlignment="1">
      <alignment horizontal="center" vertical="center"/>
    </xf>
    <xf numFmtId="0" fontId="1" fillId="0" borderId="13" xfId="43" applyBorder="1" applyAlignment="1">
      <alignment horizontal="center" vertical="center"/>
    </xf>
    <xf numFmtId="14" fontId="3" fillId="0" borderId="10" xfId="43" applyNumberFormat="1" applyFont="1" applyBorder="1" applyAlignment="1">
      <alignment horizontal="center" vertical="center"/>
    </xf>
    <xf numFmtId="0" fontId="1" fillId="0" borderId="14" xfId="43" applyBorder="1"/>
    <xf numFmtId="0" fontId="1" fillId="0" borderId="13" xfId="43" applyBorder="1" applyAlignment="1">
      <alignment horizontal="center" vertical="center" wrapText="1"/>
    </xf>
    <xf numFmtId="0" fontId="1" fillId="0" borderId="10" xfId="43" applyFont="1" applyBorder="1" applyAlignment="1">
      <alignment horizontal="center" vertical="center" wrapText="1"/>
    </xf>
    <xf numFmtId="0" fontId="1" fillId="0" borderId="10" xfId="43" applyBorder="1" applyAlignment="1">
      <alignment horizontal="center" vertical="center" wrapText="1"/>
    </xf>
    <xf numFmtId="0" fontId="4" fillId="0" borderId="14" xfId="43" applyFont="1" applyBorder="1" applyAlignment="1">
      <alignment horizontal="center"/>
    </xf>
    <xf numFmtId="0" fontId="8" fillId="0" borderId="14" xfId="43" applyFont="1" applyBorder="1" applyAlignment="1">
      <alignment horizontal="center"/>
    </xf>
    <xf numFmtId="0" fontId="1" fillId="0" borderId="16" xfId="43" applyBorder="1" applyAlignment="1">
      <alignment horizontal="left" indent="2"/>
    </xf>
    <xf numFmtId="0" fontId="1" fillId="0" borderId="16" xfId="43" applyBorder="1" applyAlignment="1">
      <alignment horizontal="left" vertical="center" indent="2"/>
    </xf>
    <xf numFmtId="0" fontId="1" fillId="0" borderId="16" xfId="43" applyFill="1" applyBorder="1" applyAlignment="1">
      <alignment horizontal="left" indent="2"/>
    </xf>
    <xf numFmtId="0" fontId="1" fillId="0" borderId="14" xfId="43" applyBorder="1" applyAlignment="1">
      <alignment horizontal="left" indent="2"/>
    </xf>
    <xf numFmtId="0" fontId="1" fillId="0" borderId="10" xfId="43" applyBorder="1" applyAlignment="1">
      <alignment horizontal="right" vertical="center"/>
    </xf>
    <xf numFmtId="0" fontId="1" fillId="0" borderId="16" xfId="43" applyFont="1" applyBorder="1" applyAlignment="1">
      <alignment horizontal="left" indent="2"/>
    </xf>
    <xf numFmtId="0" fontId="8" fillId="0" borderId="17" xfId="43" applyFont="1" applyBorder="1" applyAlignment="1">
      <alignment horizontal="center"/>
    </xf>
    <xf numFmtId="0" fontId="8" fillId="0" borderId="10" xfId="43" applyFont="1" applyBorder="1" applyAlignment="1">
      <alignment horizontal="left" vertical="center" indent="1"/>
    </xf>
    <xf numFmtId="0" fontId="1" fillId="0" borderId="0" xfId="43" applyAlignment="1">
      <alignment vertical="center"/>
    </xf>
    <xf numFmtId="0" fontId="8" fillId="0" borderId="14" xfId="43" applyFont="1" applyBorder="1" applyAlignment="1">
      <alignment horizontal="left" vertical="center" indent="1"/>
    </xf>
    <xf numFmtId="44" fontId="8" fillId="0" borderId="10" xfId="38" applyFont="1" applyBorder="1" applyAlignment="1">
      <alignment horizontal="left" vertical="center" indent="1"/>
    </xf>
    <xf numFmtId="0" fontId="3" fillId="0" borderId="10" xfId="43" applyFont="1" applyBorder="1" applyAlignment="1">
      <alignment horizontal="right" vertical="center"/>
    </xf>
    <xf numFmtId="0" fontId="12" fillId="0" borderId="0" xfId="43" applyFont="1" applyAlignment="1" applyProtection="1">
      <alignment horizontal="left"/>
      <protection locked="0"/>
    </xf>
    <xf numFmtId="0" fontId="12" fillId="0" borderId="0" xfId="43" applyFont="1" applyProtection="1">
      <protection locked="0"/>
    </xf>
    <xf numFmtId="0" fontId="12" fillId="0" borderId="0" xfId="43" applyFont="1" applyAlignment="1" applyProtection="1">
      <protection locked="0"/>
    </xf>
    <xf numFmtId="14" fontId="3" fillId="0" borderId="10" xfId="43" applyNumberFormat="1" applyFont="1" applyBorder="1" applyAlignment="1">
      <alignment horizontal="center" vertical="center" wrapText="1"/>
    </xf>
    <xf numFmtId="0" fontId="1" fillId="0" borderId="10" xfId="43" applyBorder="1" applyAlignment="1">
      <alignment horizontal="left" indent="2"/>
    </xf>
    <xf numFmtId="0" fontId="1" fillId="0" borderId="10" xfId="43" applyFont="1" applyBorder="1" applyAlignment="1">
      <alignment horizontal="left" indent="2"/>
    </xf>
    <xf numFmtId="0" fontId="8" fillId="0" borderId="10" xfId="43" applyFont="1" applyBorder="1" applyAlignment="1">
      <alignment horizontal="center"/>
    </xf>
    <xf numFmtId="0" fontId="1" fillId="0" borderId="10" xfId="43" applyBorder="1" applyAlignment="1">
      <alignment horizontal="left" vertical="center" indent="2"/>
    </xf>
    <xf numFmtId="0" fontId="1" fillId="0" borderId="10" xfId="43" applyFont="1" applyBorder="1" applyAlignment="1">
      <alignment horizontal="left" wrapText="1" indent="2"/>
    </xf>
    <xf numFmtId="0" fontId="1" fillId="0" borderId="10" xfId="43" applyFill="1" applyBorder="1" applyAlignment="1">
      <alignment horizontal="left" indent="2"/>
    </xf>
    <xf numFmtId="0" fontId="1" fillId="0" borderId="10" xfId="43" applyFont="1" applyBorder="1" applyAlignment="1">
      <alignment horizontal="left" vertical="center" indent="2"/>
    </xf>
    <xf numFmtId="0" fontId="1" fillId="0" borderId="10" xfId="43" applyFont="1" applyBorder="1" applyAlignment="1">
      <alignment horizontal="right" vertical="center"/>
    </xf>
    <xf numFmtId="0" fontId="9" fillId="0" borderId="0" xfId="43" applyFont="1" applyAlignment="1">
      <alignment horizontal="left"/>
    </xf>
    <xf numFmtId="0" fontId="12" fillId="0" borderId="0" xfId="43" applyFont="1" applyAlignment="1">
      <alignment horizontal="left"/>
    </xf>
    <xf numFmtId="0" fontId="15" fillId="0" borderId="0" xfId="43" applyFont="1" applyFill="1" applyProtection="1"/>
    <xf numFmtId="0" fontId="16" fillId="0" borderId="0" xfId="43" applyFont="1" applyFill="1" applyAlignment="1">
      <alignment horizontal="center" vertical="center"/>
    </xf>
    <xf numFmtId="0" fontId="17" fillId="0" borderId="0" xfId="43" applyFont="1" applyFill="1"/>
    <xf numFmtId="0" fontId="17" fillId="0" borderId="0" xfId="43" applyFont="1" applyFill="1" applyProtection="1"/>
    <xf numFmtId="0" fontId="17" fillId="0" borderId="0" xfId="43" applyFont="1" applyFill="1" applyAlignment="1">
      <alignment horizontal="centerContinuous"/>
    </xf>
    <xf numFmtId="0" fontId="15" fillId="0" borderId="0" xfId="43" applyFont="1" applyFill="1" applyAlignment="1">
      <alignment horizontal="right"/>
    </xf>
    <xf numFmtId="0" fontId="1" fillId="24" borderId="0" xfId="43" applyFill="1"/>
    <xf numFmtId="0" fontId="19" fillId="25" borderId="0" xfId="43" applyFont="1" applyFill="1" applyBorder="1" applyAlignment="1">
      <alignment horizontal="centerContinuous"/>
    </xf>
    <xf numFmtId="0" fontId="20" fillId="0" borderId="18" xfId="43" applyFont="1" applyFill="1" applyBorder="1" applyAlignment="1" applyProtection="1">
      <alignment horizontal="center" vertical="center"/>
    </xf>
    <xf numFmtId="0" fontId="4" fillId="0" borderId="18" xfId="43" applyFont="1" applyFill="1" applyBorder="1" applyAlignment="1" applyProtection="1">
      <alignment horizontal="center" vertical="center"/>
    </xf>
    <xf numFmtId="0" fontId="4" fillId="0" borderId="18" xfId="43" applyNumberFormat="1" applyFont="1" applyFill="1" applyBorder="1" applyAlignment="1" applyProtection="1">
      <alignment horizontal="center" vertical="center"/>
    </xf>
    <xf numFmtId="0" fontId="1" fillId="0" borderId="0" xfId="43" applyFill="1"/>
    <xf numFmtId="0" fontId="4" fillId="0" borderId="10" xfId="43" applyFont="1" applyBorder="1" applyAlignment="1">
      <alignment horizontal="center" vertical="center"/>
    </xf>
    <xf numFmtId="0" fontId="21" fillId="0" borderId="18" xfId="43" applyFont="1" applyFill="1" applyBorder="1" applyAlignment="1" applyProtection="1"/>
    <xf numFmtId="0" fontId="4" fillId="0" borderId="18" xfId="43" applyFont="1" applyFill="1" applyBorder="1" applyAlignment="1" applyProtection="1"/>
    <xf numFmtId="0" fontId="1" fillId="0" borderId="14" xfId="43" applyBorder="1" applyProtection="1">
      <protection locked="0"/>
    </xf>
    <xf numFmtId="166" fontId="22" fillId="26" borderId="14" xfId="43" applyNumberFormat="1" applyFont="1" applyFill="1" applyBorder="1" applyProtection="1">
      <protection locked="0"/>
    </xf>
    <xf numFmtId="0" fontId="23" fillId="0" borderId="19" xfId="43" applyFont="1" applyFill="1" applyBorder="1" applyAlignment="1" applyProtection="1">
      <alignment horizontal="left" indent="2"/>
    </xf>
    <xf numFmtId="0" fontId="23" fillId="0" borderId="19" xfId="43" applyFont="1" applyFill="1" applyBorder="1" applyAlignment="1" applyProtection="1"/>
    <xf numFmtId="166" fontId="22" fillId="26" borderId="18" xfId="43" applyNumberFormat="1" applyFont="1" applyFill="1" applyBorder="1" applyProtection="1">
      <protection locked="0"/>
    </xf>
    <xf numFmtId="3" fontId="4" fillId="26" borderId="20" xfId="43" applyNumberFormat="1" applyFont="1" applyFill="1" applyBorder="1" applyAlignment="1">
      <alignment horizontal="centerContinuous"/>
    </xf>
    <xf numFmtId="3" fontId="4" fillId="26" borderId="21" xfId="43" applyNumberFormat="1" applyFont="1" applyFill="1" applyBorder="1" applyAlignment="1">
      <alignment horizontal="centerContinuous"/>
    </xf>
    <xf numFmtId="3" fontId="22" fillId="0" borderId="14" xfId="43" applyNumberFormat="1" applyFont="1" applyBorder="1" applyProtection="1">
      <protection locked="0"/>
    </xf>
    <xf numFmtId="0" fontId="17" fillId="0" borderId="15" xfId="43" applyFont="1" applyFill="1" applyBorder="1" applyAlignment="1" applyProtection="1">
      <alignment horizontal="center" vertical="center"/>
    </xf>
    <xf numFmtId="0" fontId="1" fillId="0" borderId="15" xfId="43" applyFill="1" applyBorder="1" applyAlignment="1" applyProtection="1">
      <alignment horizontal="center" vertical="center"/>
    </xf>
    <xf numFmtId="3" fontId="4" fillId="27" borderId="22" xfId="43" applyNumberFormat="1" applyFont="1" applyFill="1" applyBorder="1" applyAlignment="1">
      <alignment horizontal="right" vertical="center"/>
    </xf>
    <xf numFmtId="0" fontId="21" fillId="27" borderId="22" xfId="43" applyFont="1" applyFill="1" applyBorder="1" applyAlignment="1" applyProtection="1">
      <alignment horizontal="center" vertical="center" wrapText="1"/>
    </xf>
    <xf numFmtId="0" fontId="4" fillId="27" borderId="22" xfId="43" applyFont="1" applyFill="1" applyBorder="1" applyAlignment="1" applyProtection="1">
      <alignment horizontal="center" vertical="center" wrapText="1"/>
    </xf>
    <xf numFmtId="0" fontId="15" fillId="0" borderId="18" xfId="43" applyFont="1" applyFill="1" applyBorder="1" applyProtection="1"/>
    <xf numFmtId="0" fontId="3" fillId="0" borderId="18" xfId="43" applyFont="1" applyFill="1" applyBorder="1" applyProtection="1"/>
    <xf numFmtId="3" fontId="4" fillId="25" borderId="15" xfId="43" applyNumberFormat="1" applyFont="1" applyFill="1" applyBorder="1" applyAlignment="1">
      <alignment vertical="center"/>
    </xf>
    <xf numFmtId="3" fontId="24" fillId="26" borderId="23" xfId="43" applyNumberFormat="1" applyFont="1" applyFill="1" applyBorder="1" applyAlignment="1">
      <alignment horizontal="centerContinuous"/>
    </xf>
    <xf numFmtId="3" fontId="25" fillId="26" borderId="24" xfId="43" applyNumberFormat="1" applyFont="1" applyFill="1" applyBorder="1"/>
    <xf numFmtId="3" fontId="4" fillId="26" borderId="23" xfId="43" applyNumberFormat="1" applyFont="1" applyFill="1" applyBorder="1" applyAlignment="1">
      <alignment horizontal="centerContinuous"/>
    </xf>
    <xf numFmtId="166" fontId="22" fillId="24" borderId="14" xfId="43" applyNumberFormat="1" applyFont="1" applyFill="1" applyBorder="1" applyProtection="1">
      <protection locked="0"/>
    </xf>
    <xf numFmtId="0" fontId="17" fillId="0" borderId="15" xfId="43" applyFont="1" applyFill="1" applyBorder="1" applyAlignment="1" applyProtection="1">
      <alignment horizontal="centerContinuous" vertical="center"/>
    </xf>
    <xf numFmtId="0" fontId="1" fillId="0" borderId="15" xfId="43" applyFill="1" applyBorder="1" applyAlignment="1" applyProtection="1">
      <alignment horizontal="centerContinuous" vertical="center"/>
    </xf>
    <xf numFmtId="0" fontId="21" fillId="27" borderId="22" xfId="43" applyFont="1" applyFill="1" applyBorder="1" applyAlignment="1" applyProtection="1">
      <alignment horizontal="center" wrapText="1"/>
    </xf>
    <xf numFmtId="0" fontId="21" fillId="27" borderId="23" xfId="43" applyFont="1" applyFill="1" applyBorder="1" applyAlignment="1" applyProtection="1">
      <alignment horizontal="center" wrapText="1"/>
    </xf>
    <xf numFmtId="0" fontId="4" fillId="27" borderId="23" xfId="43" applyFont="1" applyFill="1" applyBorder="1" applyAlignment="1" applyProtection="1">
      <alignment horizontal="center" vertical="center" wrapText="1"/>
    </xf>
    <xf numFmtId="0" fontId="21" fillId="0" borderId="18" xfId="43" applyFont="1" applyFill="1" applyBorder="1" applyProtection="1"/>
    <xf numFmtId="0" fontId="4" fillId="0" borderId="18" xfId="43" applyFont="1" applyFill="1" applyBorder="1" applyProtection="1"/>
    <xf numFmtId="3" fontId="25" fillId="24" borderId="25" xfId="43" applyNumberFormat="1" applyFont="1" applyFill="1" applyBorder="1"/>
    <xf numFmtId="3" fontId="25" fillId="24" borderId="26" xfId="43" applyNumberFormat="1" applyFont="1" applyFill="1" applyBorder="1"/>
    <xf numFmtId="166" fontId="22" fillId="28" borderId="14" xfId="43" applyNumberFormat="1" applyFont="1" applyFill="1" applyBorder="1" applyProtection="1">
      <protection locked="0"/>
    </xf>
    <xf numFmtId="0" fontId="21" fillId="29" borderId="27" xfId="43" applyFont="1" applyFill="1" applyBorder="1" applyAlignment="1" applyProtection="1">
      <alignment horizontal="center" vertical="center" wrapText="1"/>
    </xf>
    <xf numFmtId="0" fontId="4" fillId="29" borderId="27" xfId="43" applyFont="1" applyFill="1" applyBorder="1" applyAlignment="1" applyProtection="1">
      <alignment horizontal="center" vertical="center" wrapText="1"/>
    </xf>
    <xf numFmtId="3" fontId="6" fillId="25" borderId="18" xfId="43" applyNumberFormat="1" applyFont="1" applyFill="1" applyBorder="1" applyAlignment="1">
      <alignment vertical="center"/>
    </xf>
    <xf numFmtId="0" fontId="1" fillId="30" borderId="0" xfId="43" applyFill="1"/>
    <xf numFmtId="0" fontId="21" fillId="28" borderId="28" xfId="43" applyFont="1" applyFill="1" applyBorder="1" applyAlignment="1" applyProtection="1">
      <alignment horizontal="center" vertical="center"/>
    </xf>
    <xf numFmtId="0" fontId="4" fillId="28" borderId="28" xfId="43" applyFont="1" applyFill="1" applyBorder="1" applyAlignment="1" applyProtection="1">
      <alignment horizontal="center" vertical="center"/>
    </xf>
    <xf numFmtId="0" fontId="21" fillId="0" borderId="18" xfId="43" applyFont="1" applyFill="1" applyBorder="1" applyAlignment="1" applyProtection="1">
      <alignment horizontal="center" vertical="center"/>
    </xf>
    <xf numFmtId="0" fontId="12" fillId="0" borderId="0" xfId="43" applyFont="1"/>
    <xf numFmtId="0" fontId="26" fillId="0" borderId="0" xfId="43" applyFont="1"/>
    <xf numFmtId="0" fontId="3" fillId="0" borderId="0" xfId="43" applyFont="1" applyAlignment="1">
      <alignment vertical="center"/>
    </xf>
    <xf numFmtId="0" fontId="1" fillId="0" borderId="0" xfId="43" applyAlignment="1" applyProtection="1">
      <alignment vertical="center"/>
      <protection locked="0"/>
    </xf>
    <xf numFmtId="0" fontId="3" fillId="0" borderId="0" xfId="43" applyFont="1" applyAlignment="1" applyProtection="1">
      <alignment horizontal="right" vertical="center"/>
      <protection locked="0"/>
    </xf>
    <xf numFmtId="0" fontId="6" fillId="0" borderId="18" xfId="43" applyFont="1" applyBorder="1" applyAlignment="1" applyProtection="1">
      <alignment horizontal="center" vertical="center"/>
    </xf>
    <xf numFmtId="0" fontId="4" fillId="27" borderId="10" xfId="43" applyFont="1" applyFill="1" applyBorder="1" applyAlignment="1">
      <alignment horizontal="center" vertical="center"/>
    </xf>
    <xf numFmtId="0" fontId="4" fillId="0" borderId="14" xfId="43" applyFont="1" applyBorder="1" applyAlignment="1">
      <alignment vertical="center"/>
    </xf>
    <xf numFmtId="0" fontId="1" fillId="0" borderId="0" xfId="43" applyProtection="1">
      <protection locked="0"/>
    </xf>
    <xf numFmtId="0" fontId="26" fillId="0" borderId="14" xfId="43" applyFont="1" applyBorder="1" applyProtection="1">
      <protection locked="0"/>
    </xf>
    <xf numFmtId="0" fontId="4" fillId="25" borderId="0" xfId="43" applyFont="1" applyFill="1" applyBorder="1"/>
    <xf numFmtId="0" fontId="4" fillId="25" borderId="29" xfId="43" applyFont="1" applyFill="1" applyBorder="1" applyAlignment="1">
      <alignment horizontal="center" vertical="center"/>
    </xf>
    <xf numFmtId="0" fontId="30" fillId="27" borderId="30" xfId="43" applyFont="1" applyFill="1" applyBorder="1" applyAlignment="1">
      <alignment horizontal="right" vertical="center"/>
    </xf>
    <xf numFmtId="0" fontId="4" fillId="27" borderId="31" xfId="43" applyFont="1" applyFill="1" applyBorder="1" applyAlignment="1">
      <alignment horizontal="right" vertical="center"/>
    </xf>
    <xf numFmtId="0" fontId="31" fillId="25" borderId="0" xfId="43" applyFont="1" applyFill="1" applyBorder="1"/>
    <xf numFmtId="0" fontId="4" fillId="31" borderId="10" xfId="43" applyFont="1" applyFill="1" applyBorder="1" applyAlignment="1">
      <alignment horizontal="center" vertical="center"/>
    </xf>
    <xf numFmtId="0" fontId="4" fillId="27" borderId="30" xfId="43" applyFont="1" applyFill="1" applyBorder="1" applyAlignment="1">
      <alignment horizontal="right" vertical="center"/>
    </xf>
    <xf numFmtId="0" fontId="33" fillId="0" borderId="0" xfId="0" applyFont="1" applyAlignment="1">
      <alignment horizontal="centerContinuous"/>
    </xf>
    <xf numFmtId="0" fontId="34" fillId="0" borderId="0" xfId="0" applyFont="1"/>
    <xf numFmtId="0" fontId="7" fillId="0" borderId="0" xfId="43" applyFont="1"/>
    <xf numFmtId="0" fontId="7" fillId="0" borderId="0" xfId="45" applyFont="1"/>
    <xf numFmtId="0" fontId="32" fillId="0" borderId="0" xfId="45" applyFont="1"/>
    <xf numFmtId="0" fontId="3" fillId="0" borderId="0" xfId="45" applyFont="1" applyBorder="1" applyAlignment="1">
      <alignment horizontal="center" vertical="center" wrapText="1"/>
    </xf>
    <xf numFmtId="0" fontId="3" fillId="0" borderId="0" xfId="45" applyFont="1" applyAlignment="1">
      <alignment horizontal="center" vertical="center" wrapText="1"/>
    </xf>
    <xf numFmtId="0" fontId="7" fillId="0" borderId="0" xfId="45" applyFont="1" applyAlignment="1">
      <alignment vertical="center"/>
    </xf>
    <xf numFmtId="0" fontId="7" fillId="0" borderId="33" xfId="45" applyFont="1" applyBorder="1" applyAlignment="1" applyProtection="1">
      <alignment horizontal="center" vertical="center"/>
      <protection locked="0"/>
    </xf>
    <xf numFmtId="0" fontId="7" fillId="0" borderId="33" xfId="45" applyFont="1" applyBorder="1" applyAlignment="1" applyProtection="1">
      <alignment vertical="center"/>
      <protection locked="0"/>
    </xf>
    <xf numFmtId="0" fontId="7" fillId="0" borderId="34" xfId="45" applyFont="1" applyBorder="1" applyAlignment="1" applyProtection="1">
      <alignment horizontal="center" vertical="center"/>
      <protection locked="0"/>
    </xf>
    <xf numFmtId="0" fontId="7" fillId="0" borderId="34" xfId="45" applyFont="1" applyBorder="1" applyAlignment="1" applyProtection="1">
      <alignment vertical="center"/>
      <protection locked="0"/>
    </xf>
    <xf numFmtId="3" fontId="7" fillId="0" borderId="0" xfId="43" applyNumberFormat="1" applyFont="1"/>
    <xf numFmtId="0" fontId="7" fillId="0" borderId="0" xfId="44" applyFont="1"/>
    <xf numFmtId="0" fontId="32" fillId="0" borderId="0" xfId="44" applyFont="1"/>
    <xf numFmtId="3" fontId="7" fillId="0" borderId="0" xfId="44" applyNumberFormat="1" applyFont="1"/>
    <xf numFmtId="0" fontId="3" fillId="0" borderId="0" xfId="44" applyFont="1" applyBorder="1" applyAlignment="1">
      <alignment horizontal="center" vertical="center" wrapText="1"/>
    </xf>
    <xf numFmtId="0" fontId="3" fillId="0" borderId="0" xfId="44" applyFont="1" applyFill="1" applyBorder="1" applyAlignment="1">
      <alignment horizontal="center" vertical="center" wrapText="1"/>
    </xf>
    <xf numFmtId="3" fontId="3" fillId="0" borderId="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3" fontId="36" fillId="0" borderId="10" xfId="44" applyNumberFormat="1" applyFont="1" applyFill="1" applyBorder="1" applyAlignment="1">
      <alignment horizontal="center" vertical="center" wrapText="1"/>
    </xf>
    <xf numFmtId="0" fontId="3" fillId="0" borderId="0" xfId="44" applyFont="1" applyBorder="1" applyAlignment="1">
      <alignment horizontal="left" vertical="center"/>
    </xf>
    <xf numFmtId="0" fontId="7" fillId="0" borderId="0" xfId="44" applyFont="1" applyBorder="1" applyAlignment="1">
      <alignment vertical="center"/>
    </xf>
    <xf numFmtId="3" fontId="7" fillId="0" borderId="0" xfId="44" applyNumberFormat="1" applyFont="1" applyBorder="1" applyAlignment="1">
      <alignment vertical="center"/>
    </xf>
    <xf numFmtId="0" fontId="7" fillId="32" borderId="15" xfId="44" applyFont="1" applyFill="1" applyBorder="1" applyAlignment="1" applyProtection="1">
      <alignment vertical="center"/>
      <protection locked="0"/>
    </xf>
    <xf numFmtId="4" fontId="7" fillId="32" borderId="15" xfId="44" applyNumberFormat="1" applyFont="1" applyFill="1" applyBorder="1" applyAlignment="1" applyProtection="1">
      <alignment vertical="center"/>
      <protection locked="0"/>
    </xf>
    <xf numFmtId="0" fontId="7" fillId="32" borderId="14" xfId="44" applyFont="1" applyFill="1" applyBorder="1" applyAlignment="1" applyProtection="1">
      <alignment vertical="center"/>
      <protection locked="0"/>
    </xf>
    <xf numFmtId="0" fontId="3" fillId="32" borderId="35" xfId="44" applyFont="1" applyFill="1" applyBorder="1" applyAlignment="1">
      <alignment vertical="center"/>
    </xf>
    <xf numFmtId="0" fontId="3" fillId="28" borderId="36" xfId="44" applyFont="1" applyFill="1" applyBorder="1" applyAlignment="1">
      <alignment vertical="center"/>
    </xf>
    <xf numFmtId="0" fontId="3" fillId="0" borderId="0" xfId="43" applyFont="1" applyProtection="1"/>
    <xf numFmtId="0" fontId="7" fillId="0" borderId="0" xfId="43" applyFont="1" applyProtection="1"/>
    <xf numFmtId="0" fontId="1" fillId="0" borderId="0" xfId="43" applyProtection="1"/>
    <xf numFmtId="0" fontId="3" fillId="0" borderId="0" xfId="43" applyFont="1" applyAlignment="1" applyProtection="1">
      <alignment horizontal="right"/>
    </xf>
    <xf numFmtId="0" fontId="1" fillId="0" borderId="0" xfId="43" applyFill="1" applyProtection="1"/>
    <xf numFmtId="0" fontId="39" fillId="0" borderId="39" xfId="43" applyFont="1" applyBorder="1" applyAlignment="1" applyProtection="1">
      <alignment horizontal="right" vertical="center"/>
      <protection hidden="1"/>
    </xf>
    <xf numFmtId="0" fontId="40" fillId="0" borderId="40" xfId="43" applyFont="1" applyBorder="1" applyAlignment="1" applyProtection="1">
      <alignment vertical="center"/>
      <protection hidden="1"/>
    </xf>
    <xf numFmtId="0" fontId="40" fillId="0" borderId="41" xfId="43" applyNumberFormat="1" applyFont="1" applyBorder="1" applyAlignment="1" applyProtection="1">
      <alignment horizontal="center" vertical="center"/>
      <protection hidden="1"/>
    </xf>
    <xf numFmtId="0" fontId="40" fillId="0" borderId="42" xfId="43" applyNumberFormat="1" applyFont="1" applyBorder="1" applyAlignment="1" applyProtection="1">
      <alignment horizontal="center" vertical="center"/>
      <protection hidden="1"/>
    </xf>
    <xf numFmtId="0" fontId="42" fillId="28" borderId="43" xfId="43" applyFont="1" applyFill="1" applyBorder="1" applyAlignment="1" applyProtection="1">
      <alignment horizontal="centerContinuous" vertical="center" wrapText="1"/>
      <protection hidden="1"/>
    </xf>
    <xf numFmtId="0" fontId="42" fillId="28" borderId="44" xfId="43" applyFont="1" applyFill="1" applyBorder="1" applyAlignment="1" applyProtection="1">
      <alignment horizontal="centerContinuous" vertical="center"/>
      <protection hidden="1"/>
    </xf>
    <xf numFmtId="3" fontId="40" fillId="0" borderId="44" xfId="43" applyNumberFormat="1" applyFont="1" applyBorder="1" applyAlignment="1" applyProtection="1">
      <alignment vertical="center"/>
      <protection hidden="1"/>
    </xf>
    <xf numFmtId="3" fontId="40" fillId="0" borderId="45" xfId="43" applyNumberFormat="1" applyFont="1" applyBorder="1" applyAlignment="1" applyProtection="1">
      <alignment vertical="center"/>
      <protection hidden="1"/>
    </xf>
    <xf numFmtId="3" fontId="40" fillId="0" borderId="46" xfId="43" applyNumberFormat="1" applyFont="1" applyBorder="1" applyAlignment="1" applyProtection="1">
      <alignment vertical="center"/>
      <protection hidden="1"/>
    </xf>
    <xf numFmtId="169" fontId="43" fillId="0" borderId="47" xfId="43" applyNumberFormat="1" applyFont="1" applyBorder="1" applyAlignment="1" applyProtection="1">
      <alignment vertical="center"/>
      <protection hidden="1"/>
    </xf>
    <xf numFmtId="0" fontId="40" fillId="33" borderId="48" xfId="43" applyFont="1" applyFill="1" applyBorder="1" applyAlignment="1" applyProtection="1">
      <alignment horizontal="center" vertical="center"/>
      <protection hidden="1"/>
    </xf>
    <xf numFmtId="0" fontId="40" fillId="0" borderId="0" xfId="0" applyFont="1" applyProtection="1"/>
    <xf numFmtId="169" fontId="40" fillId="0" borderId="47" xfId="43" applyNumberFormat="1" applyFont="1" applyBorder="1" applyAlignment="1" applyProtection="1">
      <alignment vertical="center"/>
      <protection hidden="1"/>
    </xf>
    <xf numFmtId="0" fontId="40" fillId="34" borderId="48" xfId="43" applyFont="1" applyFill="1" applyBorder="1" applyAlignment="1" applyProtection="1">
      <alignment vertical="center"/>
      <protection hidden="1"/>
    </xf>
    <xf numFmtId="0" fontId="40" fillId="34" borderId="48" xfId="43" applyFont="1" applyFill="1" applyBorder="1" applyAlignment="1" applyProtection="1">
      <alignment horizontal="center" vertical="center"/>
      <protection hidden="1"/>
    </xf>
    <xf numFmtId="169" fontId="40" fillId="0" borderId="49" xfId="43" applyNumberFormat="1" applyFont="1" applyBorder="1" applyAlignment="1" applyProtection="1">
      <alignment vertical="center"/>
      <protection hidden="1"/>
    </xf>
    <xf numFmtId="0" fontId="40" fillId="34" borderId="50" xfId="43" applyFont="1" applyFill="1" applyBorder="1" applyAlignment="1" applyProtection="1">
      <alignment vertical="center"/>
      <protection hidden="1"/>
    </xf>
    <xf numFmtId="3" fontId="40" fillId="0" borderId="51" xfId="43" applyNumberFormat="1" applyFont="1" applyFill="1" applyBorder="1" applyAlignment="1" applyProtection="1">
      <alignment vertical="center"/>
      <protection hidden="1"/>
    </xf>
    <xf numFmtId="0" fontId="42" fillId="25" borderId="52" xfId="43" applyFont="1" applyFill="1" applyBorder="1" applyAlignment="1" applyProtection="1">
      <alignment horizontal="centerContinuous" vertical="center"/>
      <protection hidden="1"/>
    </xf>
    <xf numFmtId="0" fontId="42" fillId="25" borderId="53" xfId="43" applyFont="1" applyFill="1" applyBorder="1" applyAlignment="1" applyProtection="1">
      <alignment horizontal="centerContinuous" vertical="center"/>
      <protection hidden="1"/>
    </xf>
    <xf numFmtId="169" fontId="43" fillId="0" borderId="52" xfId="43" applyNumberFormat="1" applyFont="1" applyBorder="1" applyAlignment="1" applyProtection="1">
      <alignment vertical="center"/>
      <protection hidden="1"/>
    </xf>
    <xf numFmtId="0" fontId="40" fillId="33" borderId="54" xfId="43" applyFont="1" applyFill="1" applyBorder="1" applyAlignment="1" applyProtection="1">
      <alignment horizontal="center" vertical="center"/>
      <protection hidden="1"/>
    </xf>
    <xf numFmtId="0" fontId="42" fillId="25" borderId="55" xfId="43" applyFont="1" applyFill="1" applyBorder="1" applyAlignment="1" applyProtection="1">
      <alignment horizontal="centerContinuous" vertical="center"/>
      <protection hidden="1"/>
    </xf>
    <xf numFmtId="0" fontId="42" fillId="25" borderId="56" xfId="43" applyFont="1" applyFill="1" applyBorder="1" applyAlignment="1" applyProtection="1">
      <alignment horizontal="centerContinuous" vertical="center"/>
      <protection hidden="1"/>
    </xf>
    <xf numFmtId="0" fontId="40" fillId="0" borderId="47" xfId="43" applyFont="1" applyBorder="1" applyAlignment="1" applyProtection="1">
      <alignment vertical="center"/>
      <protection hidden="1"/>
    </xf>
    <xf numFmtId="0" fontId="40" fillId="0" borderId="0" xfId="43" applyFont="1" applyBorder="1" applyAlignment="1" applyProtection="1">
      <alignment vertical="center"/>
      <protection hidden="1"/>
    </xf>
    <xf numFmtId="3" fontId="40" fillId="0" borderId="0" xfId="43" applyNumberFormat="1" applyFont="1" applyFill="1" applyBorder="1" applyAlignment="1" applyProtection="1">
      <alignment vertical="center"/>
      <protection hidden="1"/>
    </xf>
    <xf numFmtId="0" fontId="42" fillId="28" borderId="57" xfId="43" applyFont="1" applyFill="1" applyBorder="1" applyAlignment="1" applyProtection="1">
      <alignment horizontal="centerContinuous" vertical="center"/>
      <protection hidden="1"/>
    </xf>
    <xf numFmtId="0" fontId="42" fillId="28" borderId="58" xfId="43" applyFont="1" applyFill="1" applyBorder="1" applyAlignment="1" applyProtection="1">
      <alignment horizontal="centerContinuous" vertical="center"/>
      <protection hidden="1"/>
    </xf>
    <xf numFmtId="3" fontId="40" fillId="0" borderId="45" xfId="43" applyNumberFormat="1" applyFont="1" applyFill="1" applyBorder="1" applyAlignment="1" applyProtection="1">
      <alignment vertical="center"/>
      <protection hidden="1"/>
    </xf>
    <xf numFmtId="3" fontId="40" fillId="0" borderId="46" xfId="43" applyNumberFormat="1" applyFont="1" applyFill="1" applyBorder="1" applyAlignment="1" applyProtection="1">
      <alignment vertical="center"/>
      <protection hidden="1"/>
    </xf>
    <xf numFmtId="0" fontId="42" fillId="0" borderId="0" xfId="43" applyFont="1" applyBorder="1" applyAlignment="1" applyProtection="1">
      <alignment horizontal="centerContinuous" vertical="center"/>
      <protection hidden="1"/>
    </xf>
    <xf numFmtId="3" fontId="40" fillId="0" borderId="14" xfId="43" applyNumberFormat="1" applyFont="1" applyFill="1" applyBorder="1" applyAlignment="1" applyProtection="1">
      <alignment vertical="center"/>
      <protection hidden="1"/>
    </xf>
    <xf numFmtId="169" fontId="40" fillId="0" borderId="47" xfId="43" applyNumberFormat="1" applyFont="1" applyBorder="1" applyAlignment="1" applyProtection="1">
      <alignment vertical="center"/>
      <protection locked="0"/>
    </xf>
    <xf numFmtId="0" fontId="42" fillId="0" borderId="0" xfId="43" applyFont="1" applyBorder="1" applyAlignment="1" applyProtection="1">
      <alignment horizontal="left" vertical="center"/>
      <protection locked="0"/>
    </xf>
    <xf numFmtId="0" fontId="40" fillId="0" borderId="47" xfId="43" applyFont="1" applyBorder="1" applyAlignment="1" applyProtection="1">
      <alignment horizontal="center" vertical="center"/>
      <protection hidden="1"/>
    </xf>
    <xf numFmtId="0" fontId="42" fillId="28" borderId="56" xfId="43" applyFont="1" applyFill="1" applyBorder="1" applyAlignment="1" applyProtection="1">
      <alignment horizontal="centerContinuous" vertical="center" wrapText="1"/>
      <protection hidden="1"/>
    </xf>
    <xf numFmtId="0" fontId="7" fillId="0" borderId="0" xfId="43" applyFont="1" applyFill="1" applyProtection="1"/>
    <xf numFmtId="0" fontId="21" fillId="24" borderId="10" xfId="43" applyFont="1" applyFill="1" applyBorder="1" applyAlignment="1" applyProtection="1">
      <alignment horizontal="center" vertical="center"/>
    </xf>
    <xf numFmtId="0" fontId="4" fillId="0" borderId="14" xfId="43" applyFont="1" applyBorder="1" applyAlignment="1" applyProtection="1">
      <alignment vertical="center"/>
    </xf>
    <xf numFmtId="0" fontId="4" fillId="25" borderId="62" xfId="43" applyFont="1" applyFill="1" applyBorder="1" applyAlignment="1" applyProtection="1">
      <alignment horizontal="center" vertical="center"/>
    </xf>
    <xf numFmtId="0" fontId="30" fillId="35" borderId="30" xfId="43" applyFont="1" applyFill="1" applyBorder="1" applyAlignment="1" applyProtection="1">
      <alignment horizontal="right" vertical="center"/>
    </xf>
    <xf numFmtId="0" fontId="4" fillId="35" borderId="31" xfId="43" applyFont="1" applyFill="1" applyBorder="1" applyAlignment="1" applyProtection="1">
      <alignment horizontal="right" vertical="center"/>
    </xf>
    <xf numFmtId="0" fontId="21" fillId="0" borderId="63" xfId="43" applyFont="1" applyFill="1" applyBorder="1" applyAlignment="1" applyProtection="1">
      <alignment horizontal="centerContinuous" vertical="center"/>
    </xf>
    <xf numFmtId="0" fontId="30" fillId="28" borderId="64" xfId="43" applyFont="1" applyFill="1" applyBorder="1" applyAlignment="1" applyProtection="1">
      <alignment horizontal="right" vertical="center"/>
    </xf>
    <xf numFmtId="0" fontId="4" fillId="28" borderId="64" xfId="43" applyFont="1" applyFill="1" applyBorder="1" applyAlignment="1" applyProtection="1">
      <alignment horizontal="center" vertical="center"/>
    </xf>
    <xf numFmtId="0" fontId="40" fillId="35" borderId="65" xfId="0" applyFont="1" applyFill="1" applyBorder="1"/>
    <xf numFmtId="0" fontId="40" fillId="35" borderId="38" xfId="0" applyFont="1" applyFill="1" applyBorder="1"/>
    <xf numFmtId="0" fontId="47" fillId="34" borderId="65" xfId="33" applyFont="1" applyFill="1" applyBorder="1" applyAlignment="1" applyProtection="1"/>
    <xf numFmtId="0" fontId="40" fillId="34" borderId="53" xfId="0" applyFont="1" applyFill="1" applyBorder="1"/>
    <xf numFmtId="0" fontId="40" fillId="34" borderId="54" xfId="0" applyFont="1" applyFill="1" applyBorder="1"/>
    <xf numFmtId="0" fontId="47" fillId="34" borderId="19" xfId="33" applyFont="1" applyFill="1" applyBorder="1" applyAlignment="1" applyProtection="1"/>
    <xf numFmtId="0" fontId="40" fillId="34" borderId="0" xfId="0" applyFont="1" applyFill="1" applyBorder="1"/>
    <xf numFmtId="0" fontId="40" fillId="34" borderId="48" xfId="0" applyFont="1" applyFill="1" applyBorder="1"/>
    <xf numFmtId="0" fontId="47" fillId="34" borderId="38" xfId="33" applyFont="1" applyFill="1" applyBorder="1" applyAlignment="1" applyProtection="1"/>
    <xf numFmtId="0" fontId="40" fillId="34" borderId="66" xfId="0" applyFont="1" applyFill="1" applyBorder="1"/>
    <xf numFmtId="0" fontId="40" fillId="34" borderId="50" xfId="0" applyFont="1" applyFill="1" applyBorder="1"/>
    <xf numFmtId="4" fontId="0" fillId="0" borderId="0" xfId="0" applyNumberFormat="1" applyFill="1"/>
    <xf numFmtId="4" fontId="7" fillId="32" borderId="14" xfId="44" applyNumberFormat="1" applyFont="1" applyFill="1" applyBorder="1" applyAlignment="1" applyProtection="1">
      <alignment vertical="center"/>
      <protection locked="0"/>
    </xf>
    <xf numFmtId="0" fontId="23" fillId="0" borderId="19" xfId="43" applyFont="1" applyFill="1" applyBorder="1" applyProtection="1"/>
    <xf numFmtId="0" fontId="23" fillId="0" borderId="14" xfId="43" applyFont="1" applyFill="1" applyBorder="1" applyProtection="1"/>
    <xf numFmtId="0" fontId="23" fillId="0" borderId="18" xfId="43" applyFont="1" applyFill="1" applyBorder="1" applyProtection="1"/>
    <xf numFmtId="0" fontId="50" fillId="0" borderId="14" xfId="43" applyFont="1" applyFill="1" applyBorder="1" applyProtection="1"/>
    <xf numFmtId="0" fontId="51" fillId="0" borderId="0" xfId="0" applyFont="1" applyAlignment="1">
      <alignment vertical="center"/>
    </xf>
    <xf numFmtId="0" fontId="27" fillId="0" borderId="0" xfId="0" applyFont="1"/>
    <xf numFmtId="0" fontId="53" fillId="31" borderId="0" xfId="0" applyFont="1" applyFill="1"/>
    <xf numFmtId="0" fontId="54" fillId="37" borderId="0" xfId="0" applyFont="1" applyFill="1" applyAlignment="1">
      <alignment vertical="center"/>
    </xf>
    <xf numFmtId="0" fontId="55" fillId="37" borderId="0" xfId="0" applyFont="1" applyFill="1"/>
    <xf numFmtId="0" fontId="27" fillId="0" borderId="0" xfId="0" applyFont="1" applyProtection="1">
      <protection locked="0"/>
    </xf>
    <xf numFmtId="0" fontId="57" fillId="37" borderId="0" xfId="0" applyFont="1" applyFill="1" applyAlignment="1">
      <alignment vertical="center"/>
    </xf>
    <xf numFmtId="0" fontId="28" fillId="0" borderId="0" xfId="0" applyFont="1" applyAlignment="1">
      <alignment vertical="center"/>
    </xf>
    <xf numFmtId="0" fontId="51" fillId="31" borderId="0" xfId="0" applyFont="1" applyFill="1" applyAlignment="1">
      <alignment vertical="center"/>
    </xf>
    <xf numFmtId="0" fontId="27" fillId="31" borderId="0" xfId="0" applyFont="1" applyFill="1"/>
    <xf numFmtId="0" fontId="51" fillId="31" borderId="0" xfId="0" applyFont="1" applyFill="1" applyAlignment="1" applyProtection="1">
      <alignment vertical="center"/>
      <protection locked="0"/>
    </xf>
    <xf numFmtId="0" fontId="58" fillId="0" borderId="0" xfId="0" applyFont="1"/>
    <xf numFmtId="0" fontId="28" fillId="0" borderId="0" xfId="0" applyFont="1" applyProtection="1">
      <protection locked="0"/>
    </xf>
    <xf numFmtId="3" fontId="28" fillId="0" borderId="0" xfId="0" applyNumberFormat="1" applyFont="1" applyAlignment="1" applyProtection="1">
      <alignment horizontal="centerContinuous"/>
      <protection locked="0"/>
    </xf>
    <xf numFmtId="0" fontId="27" fillId="0" borderId="0" xfId="0" applyFont="1" applyAlignment="1" applyProtection="1">
      <alignment horizontal="centerContinuous"/>
      <protection locked="0"/>
    </xf>
    <xf numFmtId="0" fontId="9" fillId="0" borderId="10" xfId="43" applyFont="1" applyBorder="1" applyAlignment="1">
      <alignment horizontal="left" vertical="center" indent="2"/>
    </xf>
    <xf numFmtId="0" fontId="4" fillId="31" borderId="67" xfId="43" applyFont="1" applyFill="1" applyBorder="1" applyAlignment="1">
      <alignment horizontal="centerContinuous" vertical="center"/>
    </xf>
    <xf numFmtId="0" fontId="3" fillId="31" borderId="39" xfId="43" applyFont="1" applyFill="1" applyBorder="1" applyAlignment="1">
      <alignment horizontal="centerContinuous" vertical="center" wrapText="1"/>
    </xf>
    <xf numFmtId="0" fontId="1" fillId="31" borderId="40" xfId="43" applyFill="1" applyBorder="1" applyAlignment="1">
      <alignment horizontal="centerContinuous" vertical="center" wrapText="1"/>
    </xf>
    <xf numFmtId="0" fontId="4" fillId="31" borderId="40" xfId="43" applyFont="1" applyFill="1" applyBorder="1" applyAlignment="1">
      <alignment horizontal="centerContinuous" vertical="center"/>
    </xf>
    <xf numFmtId="0" fontId="3" fillId="31" borderId="67" xfId="43" applyFont="1" applyFill="1" applyBorder="1" applyAlignment="1">
      <alignment horizontal="centerContinuous" vertical="center" wrapText="1"/>
    </xf>
    <xf numFmtId="0" fontId="18" fillId="31" borderId="12" xfId="43" applyFont="1" applyFill="1" applyBorder="1" applyAlignment="1">
      <alignment horizontal="centerContinuous" vertical="center" wrapText="1"/>
    </xf>
    <xf numFmtId="0" fontId="18" fillId="31" borderId="12" xfId="43" applyFont="1" applyFill="1" applyBorder="1" applyAlignment="1" applyProtection="1">
      <alignment horizontal="centerContinuous" vertical="center" wrapText="1"/>
    </xf>
    <xf numFmtId="0" fontId="18" fillId="31" borderId="13" xfId="43" applyFont="1" applyFill="1" applyBorder="1" applyAlignment="1">
      <alignment horizontal="centerContinuous" vertical="center" wrapText="1"/>
    </xf>
    <xf numFmtId="0" fontId="29" fillId="31" borderId="12" xfId="43" applyFont="1" applyFill="1" applyBorder="1" applyAlignment="1" applyProtection="1">
      <alignment horizontal="centerContinuous" vertical="center"/>
      <protection locked="0"/>
    </xf>
    <xf numFmtId="0" fontId="29" fillId="31" borderId="13" xfId="43" applyFont="1" applyFill="1" applyBorder="1" applyAlignment="1" applyProtection="1">
      <alignment horizontal="centerContinuous" vertical="center"/>
      <protection locked="0"/>
    </xf>
    <xf numFmtId="0" fontId="33" fillId="0" borderId="0" xfId="0" applyFont="1" applyAlignment="1">
      <alignment horizontal="left"/>
    </xf>
    <xf numFmtId="3" fontId="9" fillId="0" borderId="14" xfId="43" applyNumberFormat="1" applyFont="1" applyFill="1" applyBorder="1" applyAlignment="1" applyProtection="1">
      <alignment horizontal="center"/>
    </xf>
    <xf numFmtId="3" fontId="9" fillId="0" borderId="14" xfId="43" applyNumberFormat="1" applyFont="1" applyFill="1" applyBorder="1" applyAlignment="1" applyProtection="1">
      <alignment horizontal="centerContinuous"/>
    </xf>
    <xf numFmtId="3" fontId="9" fillId="0" borderId="14" xfId="43" applyNumberFormat="1" applyFont="1" applyFill="1" applyBorder="1" applyProtection="1"/>
    <xf numFmtId="0" fontId="5" fillId="0" borderId="14" xfId="0" applyFont="1" applyFill="1" applyBorder="1" applyAlignment="1" applyProtection="1">
      <alignment horizontal="center" vertical="center"/>
    </xf>
    <xf numFmtId="0" fontId="17" fillId="0" borderId="0" xfId="43" applyFont="1"/>
    <xf numFmtId="0" fontId="17" fillId="0" borderId="0" xfId="43" applyFont="1" applyProtection="1">
      <protection locked="0"/>
    </xf>
    <xf numFmtId="0" fontId="38" fillId="31" borderId="40" xfId="43" applyFont="1" applyFill="1" applyBorder="1" applyAlignment="1" applyProtection="1">
      <alignment horizontal="centerContinuous" vertical="center"/>
      <protection hidden="1"/>
    </xf>
    <xf numFmtId="4" fontId="7" fillId="0" borderId="14" xfId="43" applyNumberFormat="1" applyFont="1" applyBorder="1" applyAlignment="1" applyProtection="1">
      <protection locked="0"/>
    </xf>
    <xf numFmtId="0" fontId="37" fillId="31" borderId="40" xfId="43" applyFont="1" applyFill="1" applyBorder="1" applyAlignment="1" applyProtection="1">
      <alignment horizontal="centerContinuous" vertical="center"/>
      <protection hidden="1"/>
    </xf>
    <xf numFmtId="0" fontId="30" fillId="31" borderId="11" xfId="43" applyFont="1" applyFill="1" applyBorder="1" applyAlignment="1" applyProtection="1">
      <alignment horizontal="centerContinuous" vertical="center" wrapText="1"/>
    </xf>
    <xf numFmtId="0" fontId="17" fillId="0" borderId="14" xfId="43" applyFont="1" applyBorder="1" applyProtection="1">
      <protection locked="0"/>
    </xf>
    <xf numFmtId="0" fontId="7" fillId="0" borderId="14" xfId="43" applyFont="1" applyBorder="1" applyProtection="1">
      <protection locked="0"/>
    </xf>
    <xf numFmtId="0" fontId="7" fillId="0" borderId="14" xfId="43" applyFont="1" applyFill="1" applyBorder="1" applyProtection="1">
      <protection locked="0"/>
    </xf>
    <xf numFmtId="0" fontId="7" fillId="0" borderId="14" xfId="43" applyFont="1" applyBorder="1" applyProtection="1"/>
    <xf numFmtId="0" fontId="60" fillId="0" borderId="14" xfId="43" applyFont="1" applyBorder="1" applyProtection="1">
      <protection locked="0"/>
    </xf>
    <xf numFmtId="0" fontId="7" fillId="25" borderId="18" xfId="43" applyFont="1" applyFill="1" applyBorder="1" applyAlignment="1">
      <alignment horizontal="right"/>
    </xf>
    <xf numFmtId="0" fontId="7" fillId="0" borderId="14" xfId="43" applyFont="1" applyFill="1" applyBorder="1" applyAlignment="1">
      <alignment vertical="center"/>
    </xf>
    <xf numFmtId="0" fontId="17" fillId="0" borderId="14" xfId="43" applyFont="1" applyFill="1" applyBorder="1" applyProtection="1">
      <protection locked="0"/>
    </xf>
    <xf numFmtId="0" fontId="61" fillId="0" borderId="14" xfId="43" applyFont="1" applyFill="1" applyBorder="1" applyProtection="1">
      <protection locked="0"/>
    </xf>
    <xf numFmtId="0" fontId="7" fillId="0" borderId="14" xfId="43" applyFont="1" applyFill="1" applyBorder="1" applyProtection="1"/>
    <xf numFmtId="0" fontId="17" fillId="0" borderId="14" xfId="43" applyFont="1" applyBorder="1" applyProtection="1"/>
    <xf numFmtId="0" fontId="60" fillId="0" borderId="14" xfId="43" applyFont="1" applyBorder="1" applyProtection="1"/>
    <xf numFmtId="0" fontId="7" fillId="25" borderId="18" xfId="43" applyFont="1" applyFill="1" applyBorder="1" applyAlignment="1" applyProtection="1">
      <alignment horizontal="right"/>
    </xf>
    <xf numFmtId="0" fontId="61" fillId="0" borderId="69" xfId="43" applyFont="1" applyBorder="1" applyAlignment="1" applyProtection="1">
      <alignment horizontal="center"/>
    </xf>
    <xf numFmtId="0" fontId="17" fillId="0" borderId="70" xfId="43" applyFont="1" applyBorder="1" applyAlignment="1" applyProtection="1">
      <alignment vertical="center"/>
    </xf>
    <xf numFmtId="0" fontId="17" fillId="0" borderId="71" xfId="43" applyFont="1" applyBorder="1" applyAlignment="1" applyProtection="1">
      <alignment vertical="center"/>
    </xf>
    <xf numFmtId="0" fontId="52" fillId="0" borderId="0" xfId="0" applyFont="1" applyAlignment="1">
      <alignment vertical="center"/>
    </xf>
    <xf numFmtId="0" fontId="27" fillId="0" borderId="0" xfId="0" applyFont="1" applyAlignment="1">
      <alignment vertical="center"/>
    </xf>
    <xf numFmtId="0" fontId="1" fillId="0" borderId="0" xfId="43" applyAlignment="1"/>
    <xf numFmtId="0" fontId="3" fillId="0" borderId="10" xfId="43" applyFont="1" applyBorder="1" applyAlignment="1">
      <alignment horizontal="center"/>
    </xf>
    <xf numFmtId="0" fontId="62" fillId="0" borderId="0" xfId="33" applyFont="1" applyAlignment="1" applyProtection="1"/>
    <xf numFmtId="0" fontId="6" fillId="31" borderId="39" xfId="45" applyFont="1" applyFill="1" applyBorder="1" applyAlignment="1">
      <alignment horizontal="centerContinuous"/>
    </xf>
    <xf numFmtId="0" fontId="6" fillId="31" borderId="40" xfId="45" applyFont="1" applyFill="1" applyBorder="1" applyAlignment="1">
      <alignment horizontal="centerContinuous"/>
    </xf>
    <xf numFmtId="0" fontId="6" fillId="31" borderId="67" xfId="45" applyFont="1" applyFill="1" applyBorder="1" applyAlignment="1">
      <alignment horizontal="centerContinuous"/>
    </xf>
    <xf numFmtId="0" fontId="46" fillId="30" borderId="10" xfId="0" applyFont="1" applyFill="1" applyBorder="1" applyAlignment="1" applyProtection="1">
      <alignment horizontal="center"/>
      <protection hidden="1"/>
    </xf>
    <xf numFmtId="1" fontId="46" fillId="30" borderId="10" xfId="0" applyNumberFormat="1" applyFont="1" applyFill="1" applyBorder="1" applyAlignment="1" applyProtection="1">
      <alignment horizontal="center"/>
      <protection hidden="1"/>
    </xf>
    <xf numFmtId="14" fontId="46" fillId="30" borderId="10" xfId="0" applyNumberFormat="1" applyFont="1" applyFill="1" applyBorder="1" applyAlignment="1" applyProtection="1">
      <alignment horizontal="center"/>
      <protection hidden="1"/>
    </xf>
    <xf numFmtId="0" fontId="80" fillId="30" borderId="10" xfId="34" applyFont="1" applyFill="1" applyBorder="1" applyAlignment="1" applyProtection="1">
      <alignment horizontal="center"/>
      <protection hidden="1"/>
    </xf>
    <xf numFmtId="1" fontId="46" fillId="33" borderId="10" xfId="0" applyNumberFormat="1" applyFont="1" applyFill="1" applyBorder="1" applyAlignment="1" applyProtection="1">
      <alignment horizontal="center"/>
      <protection hidden="1"/>
    </xf>
    <xf numFmtId="0" fontId="46" fillId="32" borderId="10" xfId="0" applyFont="1" applyFill="1" applyBorder="1" applyAlignment="1" applyProtection="1">
      <alignment horizontal="left" vertical="center"/>
      <protection locked="0"/>
    </xf>
    <xf numFmtId="0" fontId="46" fillId="0" borderId="10" xfId="0" applyFont="1" applyFill="1" applyBorder="1" applyAlignment="1" applyProtection="1">
      <alignment vertical="center"/>
      <protection locked="0"/>
    </xf>
    <xf numFmtId="171" fontId="46" fillId="0" borderId="10" xfId="0" applyNumberFormat="1" applyFont="1" applyBorder="1" applyAlignment="1" applyProtection="1">
      <alignment vertical="center"/>
      <protection locked="0"/>
    </xf>
    <xf numFmtId="1" fontId="46" fillId="0" borderId="10" xfId="0" applyNumberFormat="1" applyFont="1" applyBorder="1" applyAlignment="1" applyProtection="1">
      <alignment horizontal="center" vertical="center"/>
      <protection locked="0"/>
    </xf>
    <xf numFmtId="14" fontId="46" fillId="0" borderId="10" xfId="0" applyNumberFormat="1" applyFont="1" applyFill="1" applyBorder="1" applyAlignment="1" applyProtection="1">
      <alignment vertical="center"/>
      <protection locked="0"/>
    </xf>
    <xf numFmtId="4" fontId="46" fillId="0" borderId="10" xfId="0" applyNumberFormat="1" applyFont="1" applyFill="1" applyBorder="1" applyAlignment="1" applyProtection="1">
      <alignment vertical="center"/>
      <protection locked="0"/>
    </xf>
    <xf numFmtId="172" fontId="46" fillId="0" borderId="10" xfId="0" applyNumberFormat="1" applyFont="1" applyFill="1" applyBorder="1" applyAlignment="1" applyProtection="1">
      <alignment vertical="center"/>
      <protection locked="0"/>
    </xf>
    <xf numFmtId="14" fontId="46" fillId="30" borderId="10" xfId="0" applyNumberFormat="1" applyFont="1" applyFill="1" applyBorder="1" applyAlignment="1" applyProtection="1">
      <alignment vertical="center"/>
      <protection hidden="1"/>
    </xf>
    <xf numFmtId="4" fontId="46" fillId="30" borderId="10" xfId="0" applyNumberFormat="1" applyFont="1" applyFill="1" applyBorder="1" applyAlignment="1" applyProtection="1">
      <alignment vertical="center"/>
      <protection hidden="1"/>
    </xf>
    <xf numFmtId="0" fontId="46" fillId="30" borderId="10" xfId="0" applyNumberFormat="1" applyFont="1" applyFill="1" applyBorder="1" applyAlignment="1" applyProtection="1">
      <alignment vertical="center"/>
      <protection hidden="1"/>
    </xf>
    <xf numFmtId="4" fontId="81" fillId="0" borderId="10" xfId="0" applyNumberFormat="1" applyFont="1" applyFill="1" applyBorder="1" applyAlignment="1" applyProtection="1">
      <alignment vertical="center"/>
      <protection hidden="1"/>
    </xf>
    <xf numFmtId="4" fontId="82" fillId="38" borderId="10" xfId="0" applyNumberFormat="1" applyFont="1" applyFill="1" applyBorder="1" applyAlignment="1" applyProtection="1">
      <alignment vertical="center"/>
      <protection locked="0"/>
    </xf>
    <xf numFmtId="0" fontId="40" fillId="0" borderId="10" xfId="0" applyFont="1" applyBorder="1" applyProtection="1"/>
    <xf numFmtId="0" fontId="12" fillId="0" borderId="10" xfId="43" applyFont="1" applyBorder="1"/>
    <xf numFmtId="0" fontId="40" fillId="0" borderId="65" xfId="0" quotePrefix="1" applyFont="1" applyBorder="1" applyAlignment="1">
      <alignment horizontal="left"/>
    </xf>
    <xf numFmtId="0" fontId="40" fillId="0" borderId="53" xfId="0" applyFont="1" applyBorder="1" applyAlignment="1">
      <alignment horizontal="left"/>
    </xf>
    <xf numFmtId="0" fontId="40" fillId="0" borderId="53" xfId="0" applyFont="1" applyBorder="1" applyProtection="1"/>
    <xf numFmtId="0" fontId="40" fillId="0" borderId="54" xfId="0" applyFont="1" applyBorder="1" applyProtection="1"/>
    <xf numFmtId="0" fontId="40" fillId="0" borderId="19" xfId="0" quotePrefix="1" applyFont="1" applyBorder="1" applyAlignment="1">
      <alignment horizontal="left"/>
    </xf>
    <xf numFmtId="0" fontId="40" fillId="0" borderId="0" xfId="0" applyFont="1" applyBorder="1" applyAlignment="1">
      <alignment horizontal="left"/>
    </xf>
    <xf numFmtId="0" fontId="40" fillId="0" borderId="0" xfId="0" applyFont="1" applyBorder="1" applyProtection="1"/>
    <xf numFmtId="0" fontId="40" fillId="0" borderId="48" xfId="0" applyFont="1" applyBorder="1" applyProtection="1"/>
    <xf numFmtId="0" fontId="40" fillId="0" borderId="38" xfId="0" quotePrefix="1" applyFont="1" applyBorder="1" applyAlignment="1">
      <alignment horizontal="left"/>
    </xf>
    <xf numFmtId="0" fontId="40" fillId="0" borderId="66" xfId="0" applyFont="1" applyBorder="1" applyAlignment="1">
      <alignment horizontal="left"/>
    </xf>
    <xf numFmtId="0" fontId="40" fillId="0" borderId="66" xfId="0" applyFont="1" applyBorder="1" applyProtection="1"/>
    <xf numFmtId="0" fontId="40" fillId="0" borderId="50" xfId="0" applyFont="1" applyBorder="1" applyProtection="1"/>
    <xf numFmtId="0" fontId="40" fillId="0" borderId="19" xfId="0" quotePrefix="1" applyFont="1" applyFill="1" applyBorder="1" applyAlignment="1">
      <alignment horizontal="left"/>
    </xf>
    <xf numFmtId="0" fontId="40" fillId="0" borderId="0" xfId="0" applyFont="1" applyFill="1" applyBorder="1" applyAlignment="1">
      <alignment horizontal="left"/>
    </xf>
    <xf numFmtId="0" fontId="40" fillId="0" borderId="38" xfId="0" quotePrefix="1" applyFont="1" applyFill="1" applyBorder="1" applyAlignment="1">
      <alignment horizontal="left"/>
    </xf>
    <xf numFmtId="0" fontId="40" fillId="0" borderId="66" xfId="0" applyFont="1" applyFill="1" applyBorder="1" applyAlignment="1">
      <alignment horizontal="left"/>
    </xf>
    <xf numFmtId="0" fontId="0" fillId="0" borderId="53" xfId="0" applyBorder="1"/>
    <xf numFmtId="0" fontId="0" fillId="0" borderId="54" xfId="0" applyBorder="1"/>
    <xf numFmtId="0" fontId="0" fillId="0" borderId="0" xfId="0" applyBorder="1"/>
    <xf numFmtId="0" fontId="0" fillId="0" borderId="48" xfId="0" applyBorder="1"/>
    <xf numFmtId="0" fontId="0" fillId="0" borderId="66" xfId="0" applyBorder="1"/>
    <xf numFmtId="0" fontId="0" fillId="0" borderId="50" xfId="0" applyBorder="1"/>
    <xf numFmtId="0" fontId="83" fillId="25" borderId="0" xfId="0" applyFont="1" applyFill="1" applyBorder="1" applyAlignment="1">
      <alignment horizontal="left"/>
    </xf>
    <xf numFmtId="0" fontId="7" fillId="25" borderId="0" xfId="0" applyFont="1" applyFill="1" applyBorder="1" applyAlignment="1">
      <alignment horizontal="left"/>
    </xf>
    <xf numFmtId="0" fontId="7" fillId="0" borderId="0" xfId="0" applyFont="1" applyBorder="1" applyAlignment="1">
      <alignment horizontal="center"/>
    </xf>
    <xf numFmtId="0" fontId="7" fillId="0" borderId="0" xfId="0" applyFont="1" applyBorder="1"/>
    <xf numFmtId="0" fontId="1" fillId="25" borderId="0" xfId="0" applyFont="1" applyFill="1" applyBorder="1"/>
    <xf numFmtId="0" fontId="0" fillId="25" borderId="72" xfId="0" applyFill="1" applyBorder="1"/>
    <xf numFmtId="0" fontId="0" fillId="25" borderId="0" xfId="0" applyFill="1" applyBorder="1"/>
    <xf numFmtId="0" fontId="7" fillId="0" borderId="0" xfId="0" applyNumberFormat="1" applyFont="1" applyBorder="1" applyAlignment="1">
      <alignment horizontal="left"/>
    </xf>
    <xf numFmtId="0" fontId="7" fillId="25" borderId="0" xfId="0" applyFont="1" applyFill="1" applyBorder="1" applyAlignment="1">
      <alignment horizontal="center"/>
    </xf>
    <xf numFmtId="0" fontId="7" fillId="25" borderId="73" xfId="0" applyFont="1" applyFill="1" applyBorder="1" applyAlignment="1">
      <alignment horizontal="left"/>
    </xf>
    <xf numFmtId="0" fontId="7" fillId="25" borderId="0" xfId="0" applyFont="1" applyFill="1" applyBorder="1" applyAlignment="1">
      <alignment horizontal="right"/>
    </xf>
    <xf numFmtId="176" fontId="7" fillId="24" borderId="74" xfId="57" applyNumberFormat="1" applyFont="1" applyFill="1" applyBorder="1" applyAlignment="1">
      <alignment horizontal="right"/>
    </xf>
    <xf numFmtId="175" fontId="7" fillId="25" borderId="75" xfId="0" applyNumberFormat="1" applyFont="1" applyFill="1" applyBorder="1" applyAlignment="1" applyProtection="1">
      <alignment horizontal="right"/>
      <protection locked="0"/>
    </xf>
    <xf numFmtId="174" fontId="7" fillId="24" borderId="75" xfId="0" applyNumberFormat="1" applyFont="1" applyFill="1" applyBorder="1" applyAlignment="1">
      <alignment horizontal="right"/>
    </xf>
    <xf numFmtId="0" fontId="7" fillId="25" borderId="0" xfId="0" applyNumberFormat="1" applyFont="1" applyFill="1" applyBorder="1" applyAlignment="1">
      <alignment horizontal="left"/>
    </xf>
    <xf numFmtId="174" fontId="7" fillId="25" borderId="75" xfId="0" applyNumberFormat="1" applyFont="1" applyFill="1" applyBorder="1" applyAlignment="1" applyProtection="1">
      <alignment horizontal="right"/>
      <protection locked="0"/>
    </xf>
    <xf numFmtId="170" fontId="7" fillId="25" borderId="75" xfId="0" applyNumberFormat="1" applyFont="1" applyFill="1" applyBorder="1" applyAlignment="1" applyProtection="1">
      <alignment horizontal="right"/>
      <protection locked="0"/>
    </xf>
    <xf numFmtId="0" fontId="7" fillId="25" borderId="76" xfId="0" applyFont="1" applyFill="1" applyBorder="1" applyAlignment="1">
      <alignment horizontal="left"/>
    </xf>
    <xf numFmtId="0" fontId="7" fillId="25" borderId="77" xfId="0" applyFont="1" applyFill="1" applyBorder="1" applyAlignment="1">
      <alignment horizontal="right"/>
    </xf>
    <xf numFmtId="176" fontId="7" fillId="25" borderId="75" xfId="57" applyNumberFormat="1" applyFont="1" applyFill="1" applyBorder="1" applyAlignment="1" applyProtection="1">
      <alignment horizontal="right"/>
      <protection locked="0"/>
    </xf>
    <xf numFmtId="0" fontId="3" fillId="25" borderId="0" xfId="0" applyFont="1" applyFill="1" applyBorder="1" applyAlignment="1">
      <alignment horizontal="right"/>
    </xf>
    <xf numFmtId="0" fontId="0" fillId="0" borderId="0" xfId="0" applyNumberFormat="1" applyFont="1" applyFill="1" applyBorder="1" applyAlignment="1" applyProtection="1"/>
    <xf numFmtId="0" fontId="7" fillId="0" borderId="0" xfId="0" applyFont="1" applyBorder="1" applyAlignment="1">
      <alignment horizontal="centerContinuous" wrapText="1"/>
    </xf>
    <xf numFmtId="0" fontId="3" fillId="25" borderId="0" xfId="0" applyFont="1" applyFill="1" applyBorder="1" applyAlignment="1" applyProtection="1">
      <alignment horizontal="left" wrapText="1"/>
    </xf>
    <xf numFmtId="0" fontId="3" fillId="25" borderId="78" xfId="0" applyFont="1" applyFill="1" applyBorder="1" applyAlignment="1" applyProtection="1">
      <alignment horizontal="left" wrapText="1" indent="2"/>
    </xf>
    <xf numFmtId="0" fontId="3" fillId="25" borderId="78" xfId="0" applyFont="1" applyFill="1" applyBorder="1" applyAlignment="1" applyProtection="1">
      <alignment horizontal="left" wrapText="1" indent="3"/>
    </xf>
    <xf numFmtId="0" fontId="7" fillId="0" borderId="0" xfId="0" applyNumberFormat="1" applyFont="1" applyBorder="1" applyAlignment="1">
      <alignment wrapText="1"/>
    </xf>
    <xf numFmtId="0" fontId="7" fillId="0" borderId="0" xfId="0" applyFont="1" applyBorder="1" applyAlignment="1">
      <alignment horizontal="center" wrapText="1"/>
    </xf>
    <xf numFmtId="0" fontId="7" fillId="0" borderId="0" xfId="0" applyFont="1" applyBorder="1" applyAlignment="1">
      <alignment wrapText="1"/>
    </xf>
    <xf numFmtId="0" fontId="3" fillId="25" borderId="72" xfId="0" applyFont="1" applyFill="1" applyBorder="1" applyAlignment="1" applyProtection="1">
      <alignment horizontal="left" wrapText="1" indent="2"/>
    </xf>
    <xf numFmtId="0" fontId="3" fillId="25" borderId="72" xfId="0" applyFont="1" applyFill="1" applyBorder="1" applyAlignment="1" applyProtection="1">
      <alignment horizontal="left" wrapText="1" indent="3"/>
    </xf>
    <xf numFmtId="0" fontId="84" fillId="25" borderId="0" xfId="0" applyFont="1" applyFill="1" applyBorder="1" applyAlignment="1">
      <alignment horizontal="right"/>
    </xf>
    <xf numFmtId="170" fontId="84" fillId="25" borderId="0" xfId="0" applyNumberFormat="1" applyFont="1" applyFill="1" applyBorder="1" applyAlignment="1">
      <alignment horizontal="right"/>
    </xf>
    <xf numFmtId="176" fontId="84" fillId="25" borderId="0" xfId="57" applyNumberFormat="1" applyFont="1" applyFill="1" applyBorder="1" applyAlignment="1">
      <alignment horizontal="right"/>
    </xf>
    <xf numFmtId="2" fontId="7" fillId="0" borderId="0" xfId="0" applyNumberFormat="1" applyFont="1" applyBorder="1" applyAlignment="1">
      <alignment wrapText="1"/>
    </xf>
    <xf numFmtId="176" fontId="7" fillId="0" borderId="0" xfId="0" applyNumberFormat="1" applyFont="1" applyBorder="1" applyAlignment="1">
      <alignment wrapText="1"/>
    </xf>
    <xf numFmtId="0" fontId="84" fillId="0" borderId="0" xfId="0" applyFont="1" applyFill="1" applyBorder="1" applyAlignment="1">
      <alignment horizontal="right"/>
    </xf>
    <xf numFmtId="170" fontId="84" fillId="0" borderId="0" xfId="0" applyNumberFormat="1" applyFont="1" applyFill="1" applyBorder="1" applyAlignment="1">
      <alignment horizontal="right"/>
    </xf>
    <xf numFmtId="0" fontId="7" fillId="0" borderId="0" xfId="0" applyFont="1" applyFill="1" applyBorder="1" applyAlignment="1">
      <alignment wrapText="1"/>
    </xf>
    <xf numFmtId="176" fontId="7" fillId="0" borderId="0" xfId="0" applyNumberFormat="1" applyFont="1" applyFill="1" applyBorder="1" applyAlignment="1">
      <alignment wrapText="1"/>
    </xf>
    <xf numFmtId="0" fontId="7" fillId="0" borderId="0" xfId="0" applyNumberFormat="1" applyFont="1" applyBorder="1" applyAlignment="1">
      <alignment horizontal="center"/>
    </xf>
    <xf numFmtId="9" fontId="1" fillId="0" borderId="0" xfId="46"/>
    <xf numFmtId="0" fontId="42" fillId="28" borderId="79" xfId="43" applyFont="1" applyFill="1" applyBorder="1" applyAlignment="1" applyProtection="1">
      <alignment horizontal="centerContinuous" vertical="center" wrapText="1"/>
      <protection hidden="1"/>
    </xf>
    <xf numFmtId="177" fontId="46" fillId="0" borderId="10" xfId="0" applyNumberFormat="1" applyFont="1" applyFill="1" applyBorder="1" applyAlignment="1" applyProtection="1">
      <alignment vertical="center"/>
      <protection locked="0"/>
    </xf>
    <xf numFmtId="14" fontId="7" fillId="0" borderId="0" xfId="43" applyNumberFormat="1" applyFont="1"/>
    <xf numFmtId="176" fontId="85" fillId="24" borderId="74" xfId="57" applyNumberFormat="1" applyFont="1" applyFill="1" applyBorder="1" applyAlignment="1">
      <alignment horizontal="right"/>
    </xf>
    <xf numFmtId="0" fontId="6" fillId="31" borderId="11" xfId="43" applyFont="1" applyFill="1" applyBorder="1" applyAlignment="1" applyProtection="1">
      <alignment horizontal="left" vertical="center"/>
    </xf>
    <xf numFmtId="0" fontId="37" fillId="31" borderId="39" xfId="43" applyFont="1" applyFill="1" applyBorder="1" applyAlignment="1" applyProtection="1">
      <alignment horizontal="left" vertical="center"/>
      <protection hidden="1"/>
    </xf>
    <xf numFmtId="0" fontId="40" fillId="0" borderId="80" xfId="43" applyNumberFormat="1" applyFont="1" applyBorder="1" applyAlignment="1" applyProtection="1">
      <alignment horizontal="center" vertical="center"/>
      <protection hidden="1"/>
    </xf>
    <xf numFmtId="3" fontId="40" fillId="0" borderId="81" xfId="43" applyNumberFormat="1" applyFont="1" applyBorder="1" applyAlignment="1" applyProtection="1">
      <alignment vertical="center"/>
      <protection hidden="1"/>
    </xf>
    <xf numFmtId="3" fontId="40" fillId="0" borderId="81" xfId="43" applyNumberFormat="1" applyFont="1" applyFill="1" applyBorder="1" applyAlignment="1" applyProtection="1">
      <alignment vertical="center"/>
      <protection hidden="1"/>
    </xf>
    <xf numFmtId="3" fontId="40" fillId="0" borderId="19" xfId="43" applyNumberFormat="1" applyFont="1" applyFill="1" applyBorder="1" applyAlignment="1" applyProtection="1">
      <alignment vertical="center"/>
      <protection hidden="1"/>
    </xf>
    <xf numFmtId="0" fontId="38" fillId="31" borderId="41" xfId="43" applyFont="1" applyFill="1" applyBorder="1" applyAlignment="1" applyProtection="1">
      <alignment horizontal="centerContinuous" vertical="center"/>
      <protection hidden="1"/>
    </xf>
    <xf numFmtId="0" fontId="38" fillId="31" borderId="42" xfId="43" applyFont="1" applyFill="1" applyBorder="1" applyAlignment="1" applyProtection="1">
      <alignment horizontal="centerContinuous" vertical="center"/>
      <protection hidden="1"/>
    </xf>
    <xf numFmtId="0" fontId="59" fillId="39" borderId="14" xfId="43" applyFont="1" applyFill="1" applyBorder="1" applyAlignment="1" applyProtection="1"/>
    <xf numFmtId="0" fontId="3" fillId="39" borderId="10" xfId="43" applyFont="1" applyFill="1" applyBorder="1" applyAlignment="1">
      <alignment horizontal="left"/>
    </xf>
    <xf numFmtId="0" fontId="36" fillId="39" borderId="10" xfId="43" applyFont="1" applyFill="1" applyBorder="1" applyAlignment="1">
      <alignment horizontal="center"/>
    </xf>
    <xf numFmtId="0" fontId="6" fillId="39" borderId="10" xfId="43" applyFont="1" applyFill="1" applyBorder="1" applyAlignment="1" applyProtection="1">
      <alignment horizontal="center" vertical="center"/>
    </xf>
    <xf numFmtId="0" fontId="7" fillId="39" borderId="14" xfId="43" applyFont="1" applyFill="1" applyBorder="1" applyProtection="1">
      <protection locked="0"/>
    </xf>
    <xf numFmtId="0" fontId="59" fillId="39" borderId="14" xfId="43" applyFont="1" applyFill="1" applyBorder="1" applyProtection="1"/>
    <xf numFmtId="0" fontId="7" fillId="0" borderId="0" xfId="45" applyFont="1" applyProtection="1"/>
    <xf numFmtId="0" fontId="7" fillId="39" borderId="0" xfId="43" applyFont="1" applyFill="1" applyProtection="1"/>
    <xf numFmtId="0" fontId="6" fillId="31" borderId="0" xfId="45" applyFont="1" applyFill="1" applyBorder="1" applyAlignment="1" applyProtection="1">
      <alignment horizontal="center"/>
    </xf>
    <xf numFmtId="177" fontId="7" fillId="39" borderId="0" xfId="45" applyNumberFormat="1" applyFont="1" applyFill="1" applyProtection="1"/>
    <xf numFmtId="0" fontId="7" fillId="39" borderId="0" xfId="45" applyFont="1" applyFill="1" applyProtection="1"/>
    <xf numFmtId="0" fontId="3" fillId="39" borderId="0" xfId="45" applyFont="1" applyFill="1" applyBorder="1" applyAlignment="1" applyProtection="1">
      <alignment vertical="center"/>
    </xf>
    <xf numFmtId="0" fontId="7" fillId="0" borderId="0" xfId="45" applyFont="1" applyFill="1" applyBorder="1" applyAlignment="1" applyProtection="1">
      <alignment horizontal="center" vertical="center" wrapText="1"/>
    </xf>
    <xf numFmtId="0" fontId="3" fillId="0" borderId="0" xfId="45" applyFont="1" applyBorder="1" applyAlignment="1" applyProtection="1">
      <alignment horizontal="center" vertical="center" wrapText="1"/>
    </xf>
    <xf numFmtId="0" fontId="3" fillId="0" borderId="0" xfId="45" applyFont="1" applyBorder="1" applyAlignment="1" applyProtection="1">
      <alignment vertical="center" wrapText="1"/>
    </xf>
    <xf numFmtId="177" fontId="3" fillId="39" borderId="10" xfId="45" applyNumberFormat="1" applyFont="1" applyFill="1" applyBorder="1" applyAlignment="1" applyProtection="1">
      <alignment horizontal="center" vertical="center" wrapText="1"/>
    </xf>
    <xf numFmtId="0" fontId="3" fillId="39" borderId="0" xfId="45" applyFont="1" applyFill="1" applyBorder="1" applyAlignment="1" applyProtection="1">
      <alignment horizontal="center" vertical="center" wrapText="1"/>
    </xf>
    <xf numFmtId="0" fontId="3" fillId="0" borderId="0" xfId="45" applyFont="1" applyAlignment="1" applyProtection="1">
      <alignment horizontal="center" vertical="center" wrapText="1"/>
    </xf>
    <xf numFmtId="0" fontId="7" fillId="0" borderId="0" xfId="45" applyFont="1" applyBorder="1" applyAlignment="1" applyProtection="1">
      <alignment vertical="center"/>
    </xf>
    <xf numFmtId="0" fontId="7" fillId="39" borderId="0" xfId="45" applyFont="1" applyFill="1" applyAlignment="1" applyProtection="1">
      <alignment vertical="center"/>
    </xf>
    <xf numFmtId="14" fontId="7" fillId="0" borderId="0" xfId="45" applyNumberFormat="1" applyFont="1" applyBorder="1" applyAlignment="1" applyProtection="1">
      <alignment vertical="center"/>
    </xf>
    <xf numFmtId="177" fontId="7" fillId="0" borderId="0" xfId="45" applyNumberFormat="1" applyFont="1" applyBorder="1" applyAlignment="1" applyProtection="1">
      <alignment vertical="center"/>
    </xf>
    <xf numFmtId="4" fontId="81" fillId="39" borderId="10" xfId="0" applyNumberFormat="1" applyFont="1" applyFill="1" applyBorder="1" applyAlignment="1" applyProtection="1">
      <alignment vertical="center"/>
    </xf>
    <xf numFmtId="0" fontId="87" fillId="0" borderId="0" xfId="43" applyFont="1" applyAlignment="1" applyProtection="1">
      <alignment vertical="center"/>
      <protection locked="0"/>
    </xf>
    <xf numFmtId="1" fontId="7" fillId="0" borderId="0" xfId="45" applyNumberFormat="1" applyFont="1" applyBorder="1" applyAlignment="1" applyProtection="1">
      <alignment vertical="center"/>
    </xf>
    <xf numFmtId="177" fontId="7" fillId="0" borderId="14" xfId="43" applyNumberFormat="1" applyFont="1" applyBorder="1" applyAlignment="1" applyProtection="1">
      <alignment horizontal="center"/>
      <protection locked="0"/>
    </xf>
    <xf numFmtId="177" fontId="7" fillId="0" borderId="14" xfId="43" applyNumberFormat="1" applyFont="1" applyFill="1" applyBorder="1" applyAlignment="1" applyProtection="1">
      <alignment horizontal="right"/>
      <protection locked="0"/>
    </xf>
    <xf numFmtId="177" fontId="7" fillId="39" borderId="14" xfId="43" applyNumberFormat="1" applyFont="1" applyFill="1" applyBorder="1" applyAlignment="1" applyProtection="1">
      <alignment horizontal="right"/>
    </xf>
    <xf numFmtId="177" fontId="7" fillId="39" borderId="10" xfId="43" applyNumberFormat="1" applyFont="1" applyFill="1" applyBorder="1" applyAlignment="1" applyProtection="1">
      <alignment horizontal="right"/>
    </xf>
    <xf numFmtId="177" fontId="7" fillId="0" borderId="14" xfId="43" applyNumberFormat="1" applyFont="1" applyBorder="1" applyAlignment="1" applyProtection="1">
      <alignment horizontal="right"/>
      <protection locked="0"/>
    </xf>
    <xf numFmtId="177" fontId="7" fillId="25" borderId="0" xfId="43" applyNumberFormat="1" applyFont="1" applyFill="1" applyBorder="1" applyAlignment="1" applyProtection="1">
      <alignment horizontal="right"/>
      <protection locked="0"/>
    </xf>
    <xf numFmtId="177" fontId="7" fillId="25" borderId="82" xfId="43" applyNumberFormat="1" applyFont="1" applyFill="1" applyBorder="1" applyAlignment="1" applyProtection="1">
      <alignment horizontal="right"/>
      <protection locked="0"/>
    </xf>
    <xf numFmtId="177" fontId="7" fillId="39" borderId="83" xfId="43" applyNumberFormat="1" applyFont="1" applyFill="1" applyBorder="1" applyAlignment="1" applyProtection="1">
      <alignment horizontal="right" vertical="center"/>
    </xf>
    <xf numFmtId="177" fontId="7" fillId="39" borderId="84" xfId="43" applyNumberFormat="1" applyFont="1" applyFill="1" applyBorder="1" applyAlignment="1" applyProtection="1">
      <alignment horizontal="right" vertical="center"/>
    </xf>
    <xf numFmtId="177" fontId="7" fillId="39" borderId="68" xfId="43" applyNumberFormat="1" applyFont="1" applyFill="1" applyBorder="1" applyAlignment="1" applyProtection="1">
      <alignment horizontal="right" vertical="center"/>
    </xf>
    <xf numFmtId="177" fontId="7" fillId="39" borderId="85" xfId="43" applyNumberFormat="1" applyFont="1" applyFill="1" applyBorder="1" applyAlignment="1" applyProtection="1">
      <alignment horizontal="right" vertical="center"/>
    </xf>
    <xf numFmtId="177" fontId="3" fillId="39" borderId="60" xfId="43" applyNumberFormat="1" applyFont="1" applyFill="1" applyBorder="1" applyAlignment="1" applyProtection="1">
      <alignment horizontal="right" vertical="center"/>
    </xf>
    <xf numFmtId="177" fontId="3" fillId="39" borderId="56" xfId="43" applyNumberFormat="1" applyFont="1" applyFill="1" applyBorder="1" applyAlignment="1" applyProtection="1">
      <alignment horizontal="right" vertical="center"/>
    </xf>
    <xf numFmtId="177" fontId="3" fillId="25" borderId="0" xfId="43" applyNumberFormat="1" applyFont="1" applyFill="1" applyBorder="1" applyAlignment="1" applyProtection="1">
      <alignment horizontal="right"/>
      <protection locked="0"/>
    </xf>
    <xf numFmtId="177" fontId="3" fillId="25" borderId="86" xfId="43" applyNumberFormat="1" applyFont="1" applyFill="1" applyBorder="1" applyAlignment="1" applyProtection="1">
      <alignment horizontal="right"/>
      <protection locked="0"/>
    </xf>
    <xf numFmtId="177" fontId="7" fillId="0" borderId="15" xfId="43" applyNumberFormat="1" applyFont="1" applyBorder="1" applyAlignment="1" applyProtection="1">
      <alignment horizontal="right"/>
      <protection locked="0"/>
    </xf>
    <xf numFmtId="177" fontId="7" fillId="39" borderId="15" xfId="43" applyNumberFormat="1" applyFont="1" applyFill="1" applyBorder="1" applyAlignment="1" applyProtection="1">
      <alignment horizontal="right"/>
    </xf>
    <xf numFmtId="177" fontId="7" fillId="25" borderId="83" xfId="43" applyNumberFormat="1" applyFont="1" applyFill="1" applyBorder="1" applyAlignment="1" applyProtection="1">
      <alignment horizontal="right" vertical="center"/>
    </xf>
    <xf numFmtId="177" fontId="40" fillId="39" borderId="65" xfId="0" applyNumberFormat="1" applyFont="1" applyFill="1" applyBorder="1" applyProtection="1"/>
    <xf numFmtId="177" fontId="3" fillId="39" borderId="68" xfId="43" applyNumberFormat="1" applyFont="1" applyFill="1" applyBorder="1" applyAlignment="1" applyProtection="1">
      <alignment horizontal="right" vertical="center"/>
    </xf>
    <xf numFmtId="177" fontId="3" fillId="39" borderId="87" xfId="43" applyNumberFormat="1" applyFont="1" applyFill="1" applyBorder="1" applyAlignment="1" applyProtection="1">
      <alignment horizontal="right" vertical="center"/>
    </xf>
    <xf numFmtId="177" fontId="7" fillId="0" borderId="0" xfId="43" applyNumberFormat="1" applyFont="1" applyProtection="1">
      <protection locked="0"/>
    </xf>
    <xf numFmtId="177" fontId="7" fillId="0" borderId="15" xfId="43" applyNumberFormat="1" applyFont="1" applyBorder="1" applyAlignment="1" applyProtection="1">
      <alignment horizontal="right"/>
    </xf>
    <xf numFmtId="177" fontId="7" fillId="0" borderId="14" xfId="43" applyNumberFormat="1" applyFont="1" applyBorder="1" applyAlignment="1" applyProtection="1">
      <alignment horizontal="right"/>
    </xf>
    <xf numFmtId="177" fontId="7" fillId="0" borderId="18" xfId="43" applyNumberFormat="1" applyFont="1" applyFill="1" applyBorder="1" applyAlignment="1" applyProtection="1">
      <alignment horizontal="right"/>
      <protection locked="0"/>
    </xf>
    <xf numFmtId="177" fontId="3" fillId="39" borderId="18" xfId="43" applyNumberFormat="1" applyFont="1" applyFill="1" applyBorder="1" applyAlignment="1" applyProtection="1">
      <alignment horizontal="right"/>
    </xf>
    <xf numFmtId="177" fontId="7" fillId="25" borderId="16" xfId="43" applyNumberFormat="1" applyFont="1" applyFill="1" applyBorder="1" applyAlignment="1" applyProtection="1">
      <alignment horizontal="right" vertical="center"/>
    </xf>
    <xf numFmtId="177" fontId="7" fillId="25" borderId="88" xfId="43" applyNumberFormat="1" applyFont="1" applyFill="1" applyBorder="1" applyAlignment="1" applyProtection="1">
      <alignment horizontal="right" vertical="center"/>
    </xf>
    <xf numFmtId="177" fontId="7" fillId="39" borderId="89" xfId="43" applyNumberFormat="1" applyFont="1" applyFill="1" applyBorder="1" applyAlignment="1" applyProtection="1">
      <alignment horizontal="right" vertical="center"/>
    </xf>
    <xf numFmtId="177" fontId="3" fillId="39" borderId="20" xfId="43" applyNumberFormat="1" applyFont="1" applyFill="1" applyBorder="1" applyAlignment="1" applyProtection="1">
      <alignment horizontal="right" vertical="center"/>
    </xf>
    <xf numFmtId="177" fontId="7" fillId="39" borderId="90" xfId="43" applyNumberFormat="1" applyFont="1" applyFill="1" applyBorder="1" applyAlignment="1" applyProtection="1">
      <alignment horizontal="right" vertical="center"/>
    </xf>
    <xf numFmtId="177" fontId="7" fillId="39" borderId="91" xfId="43" applyNumberFormat="1" applyFont="1" applyFill="1" applyBorder="1" applyAlignment="1" applyProtection="1">
      <alignment horizontal="right" vertical="center"/>
    </xf>
    <xf numFmtId="177" fontId="7" fillId="39" borderId="10" xfId="43" applyNumberFormat="1" applyFont="1" applyFill="1" applyBorder="1" applyAlignment="1" applyProtection="1">
      <alignment horizontal="right" vertical="center"/>
    </xf>
    <xf numFmtId="177" fontId="7" fillId="39" borderId="92" xfId="43" applyNumberFormat="1" applyFont="1" applyFill="1" applyBorder="1" applyAlignment="1" applyProtection="1">
      <alignment horizontal="right" vertical="center"/>
    </xf>
    <xf numFmtId="177" fontId="3" fillId="39" borderId="10" xfId="43" applyNumberFormat="1" applyFont="1" applyFill="1" applyBorder="1" applyAlignment="1" applyProtection="1">
      <alignment horizontal="right" vertical="center"/>
    </xf>
    <xf numFmtId="177" fontId="3" fillId="39" borderId="92" xfId="43" applyNumberFormat="1" applyFont="1" applyFill="1" applyBorder="1" applyAlignment="1" applyProtection="1">
      <alignment horizontal="right" vertical="center"/>
    </xf>
    <xf numFmtId="177" fontId="7" fillId="0" borderId="93" xfId="43" applyNumberFormat="1" applyFont="1" applyBorder="1" applyAlignment="1" applyProtection="1">
      <alignment horizontal="right"/>
      <protection locked="0"/>
    </xf>
    <xf numFmtId="177" fontId="7" fillId="0" borderId="93" xfId="43" applyNumberFormat="1" applyFont="1" applyFill="1" applyBorder="1" applyAlignment="1" applyProtection="1">
      <alignment horizontal="right"/>
      <protection locked="0"/>
    </xf>
    <xf numFmtId="177" fontId="7" fillId="0" borderId="94" xfId="43" applyNumberFormat="1" applyFont="1" applyFill="1" applyBorder="1" applyAlignment="1" applyProtection="1">
      <alignment horizontal="right"/>
      <protection locked="0"/>
    </xf>
    <xf numFmtId="177" fontId="1" fillId="0" borderId="0" xfId="43" applyNumberFormat="1" applyProtection="1">
      <protection locked="0"/>
    </xf>
    <xf numFmtId="2" fontId="1" fillId="0" borderId="0" xfId="43" applyNumberFormat="1" applyProtection="1">
      <protection locked="0"/>
    </xf>
    <xf numFmtId="0" fontId="40" fillId="35" borderId="0" xfId="0" applyFont="1" applyFill="1" applyBorder="1"/>
    <xf numFmtId="0" fontId="40" fillId="35" borderId="19" xfId="0" applyFont="1" applyFill="1" applyBorder="1"/>
    <xf numFmtId="0" fontId="40" fillId="35" borderId="53" xfId="0" applyFont="1" applyFill="1" applyBorder="1"/>
    <xf numFmtId="0" fontId="40" fillId="35" borderId="54" xfId="0" applyFont="1" applyFill="1" applyBorder="1"/>
    <xf numFmtId="0" fontId="40" fillId="35" borderId="48" xfId="0" applyFont="1" applyFill="1" applyBorder="1"/>
    <xf numFmtId="0" fontId="40" fillId="35" borderId="66" xfId="0" applyFont="1" applyFill="1" applyBorder="1"/>
    <xf numFmtId="0" fontId="40" fillId="35" borderId="50" xfId="0" applyFont="1" applyFill="1" applyBorder="1"/>
    <xf numFmtId="0" fontId="40" fillId="0" borderId="0" xfId="0" applyFont="1" applyFill="1" applyBorder="1"/>
    <xf numFmtId="0" fontId="40" fillId="0" borderId="19" xfId="0" applyFont="1" applyFill="1" applyBorder="1"/>
    <xf numFmtId="177" fontId="40" fillId="25" borderId="10" xfId="43" applyNumberFormat="1" applyFont="1" applyFill="1" applyBorder="1" applyAlignment="1" applyProtection="1">
      <alignment vertical="center"/>
      <protection hidden="1"/>
    </xf>
    <xf numFmtId="177" fontId="40" fillId="25" borderId="11" xfId="43" applyNumberFormat="1" applyFont="1" applyFill="1" applyBorder="1" applyAlignment="1" applyProtection="1">
      <alignment vertical="center"/>
      <protection hidden="1"/>
    </xf>
    <xf numFmtId="177" fontId="40" fillId="25" borderId="95" xfId="43" applyNumberFormat="1" applyFont="1" applyFill="1" applyBorder="1" applyAlignment="1" applyProtection="1">
      <alignment vertical="center"/>
      <protection hidden="1"/>
    </xf>
    <xf numFmtId="177" fontId="44" fillId="33" borderId="54" xfId="43" applyNumberFormat="1" applyFont="1" applyFill="1" applyBorder="1" applyAlignment="1" applyProtection="1">
      <alignment vertical="center"/>
      <protection locked="0"/>
    </xf>
    <xf numFmtId="177" fontId="40" fillId="0" borderId="56" xfId="43" applyNumberFormat="1" applyFont="1" applyFill="1" applyBorder="1" applyAlignment="1" applyProtection="1">
      <alignment vertical="center"/>
      <protection hidden="1"/>
    </xf>
    <xf numFmtId="177" fontId="40" fillId="0" borderId="32" xfId="43" applyNumberFormat="1" applyFont="1" applyFill="1" applyBorder="1" applyAlignment="1" applyProtection="1">
      <alignment vertical="center"/>
      <protection hidden="1"/>
    </xf>
    <xf numFmtId="177" fontId="40" fillId="0" borderId="96" xfId="43" applyNumberFormat="1" applyFont="1" applyFill="1" applyBorder="1" applyAlignment="1" applyProtection="1">
      <alignment vertical="center"/>
      <protection hidden="1"/>
    </xf>
    <xf numFmtId="177" fontId="40" fillId="0" borderId="97" xfId="43" applyNumberFormat="1" applyFont="1" applyFill="1" applyBorder="1" applyAlignment="1" applyProtection="1">
      <alignment vertical="center"/>
      <protection hidden="1"/>
    </xf>
    <xf numFmtId="177" fontId="40" fillId="39" borderId="48" xfId="43" applyNumberFormat="1" applyFont="1" applyFill="1" applyBorder="1" applyAlignment="1" applyProtection="1">
      <alignment vertical="center"/>
    </xf>
    <xf numFmtId="177" fontId="40" fillId="39" borderId="0" xfId="43" applyNumberFormat="1" applyFont="1" applyFill="1" applyBorder="1" applyAlignment="1" applyProtection="1">
      <alignment vertical="center"/>
    </xf>
    <xf numFmtId="177" fontId="40" fillId="39" borderId="14" xfId="43" applyNumberFormat="1" applyFont="1" applyFill="1" applyBorder="1" applyAlignment="1" applyProtection="1">
      <alignment vertical="center"/>
    </xf>
    <xf numFmtId="177" fontId="40" fillId="39" borderId="38" xfId="43" applyNumberFormat="1" applyFont="1" applyFill="1" applyBorder="1" applyAlignment="1" applyProtection="1">
      <alignment vertical="center"/>
    </xf>
    <xf numFmtId="177" fontId="40" fillId="39" borderId="18" xfId="43" applyNumberFormat="1" applyFont="1" applyFill="1" applyBorder="1" applyAlignment="1" applyProtection="1">
      <alignment vertical="center"/>
    </xf>
    <xf numFmtId="177" fontId="40" fillId="39" borderId="98" xfId="43" applyNumberFormat="1" applyFont="1" applyFill="1" applyBorder="1" applyAlignment="1" applyProtection="1">
      <alignment vertical="center"/>
    </xf>
    <xf numFmtId="177" fontId="40" fillId="39" borderId="19" xfId="43" applyNumberFormat="1" applyFont="1" applyFill="1" applyBorder="1" applyAlignment="1" applyProtection="1">
      <alignment vertical="center"/>
    </xf>
    <xf numFmtId="177" fontId="40" fillId="39" borderId="51" xfId="43" applyNumberFormat="1" applyFont="1" applyFill="1" applyBorder="1" applyAlignment="1" applyProtection="1">
      <alignment vertical="center"/>
    </xf>
    <xf numFmtId="177" fontId="3" fillId="39" borderId="32" xfId="43" applyNumberFormat="1" applyFont="1" applyFill="1" applyBorder="1" applyAlignment="1" applyProtection="1">
      <alignment horizontal="right" vertical="center"/>
    </xf>
    <xf numFmtId="167" fontId="4" fillId="28" borderId="70" xfId="43" applyNumberFormat="1" applyFont="1" applyFill="1" applyBorder="1" applyAlignment="1" applyProtection="1">
      <alignment horizontal="centerContinuous" vertical="center"/>
    </xf>
    <xf numFmtId="0" fontId="59" fillId="39" borderId="14" xfId="43" applyFont="1" applyFill="1" applyBorder="1" applyAlignment="1" applyProtection="1">
      <alignment vertical="center"/>
    </xf>
    <xf numFmtId="0" fontId="0" fillId="0" borderId="0" xfId="0" applyAlignment="1">
      <alignment horizontal="center" vertical="center"/>
    </xf>
    <xf numFmtId="14" fontId="7" fillId="25" borderId="75" xfId="0" applyNumberFormat="1" applyFont="1" applyFill="1" applyBorder="1" applyAlignment="1" applyProtection="1">
      <alignment horizontal="right"/>
      <protection locked="0"/>
    </xf>
    <xf numFmtId="0" fontId="6" fillId="0" borderId="18" xfId="43" applyFont="1" applyBorder="1" applyAlignment="1" applyProtection="1">
      <alignment horizontal="center" vertical="center"/>
      <protection hidden="1"/>
    </xf>
    <xf numFmtId="0" fontId="38" fillId="31" borderId="80" xfId="43" applyFont="1" applyFill="1" applyBorder="1" applyAlignment="1" applyProtection="1">
      <alignment horizontal="centerContinuous" vertical="center"/>
      <protection hidden="1"/>
    </xf>
    <xf numFmtId="0" fontId="42" fillId="25" borderId="13" xfId="43" applyFont="1" applyFill="1" applyBorder="1" applyAlignment="1" applyProtection="1">
      <alignment horizontal="centerContinuous" vertical="center"/>
      <protection hidden="1"/>
    </xf>
    <xf numFmtId="177" fontId="40" fillId="0" borderId="1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protection hidden="1"/>
    </xf>
    <xf numFmtId="169" fontId="43" fillId="0" borderId="57" xfId="43" applyNumberFormat="1" applyFont="1" applyBorder="1" applyAlignment="1" applyProtection="1">
      <alignment vertical="center"/>
      <protection hidden="1"/>
    </xf>
    <xf numFmtId="0" fontId="40" fillId="33" borderId="44" xfId="43" applyFont="1" applyFill="1" applyBorder="1" applyAlignment="1" applyProtection="1">
      <alignment horizontal="center" vertical="center"/>
      <protection hidden="1"/>
    </xf>
    <xf numFmtId="0" fontId="42" fillId="28" borderId="57" xfId="43" applyFont="1" applyFill="1" applyBorder="1" applyAlignment="1" applyProtection="1">
      <alignment horizontal="centerContinuous" vertical="center" wrapText="1"/>
      <protection hidden="1"/>
    </xf>
    <xf numFmtId="177" fontId="40" fillId="40" borderId="14" xfId="43" applyNumberFormat="1" applyFont="1" applyFill="1" applyBorder="1" applyAlignment="1" applyProtection="1">
      <alignment vertical="center"/>
      <protection hidden="1"/>
    </xf>
    <xf numFmtId="177" fontId="40" fillId="40" borderId="48" xfId="43" applyNumberFormat="1" applyFont="1" applyFill="1" applyBorder="1" applyAlignment="1" applyProtection="1">
      <alignment vertical="center"/>
      <protection hidden="1"/>
    </xf>
    <xf numFmtId="0" fontId="42" fillId="25" borderId="104" xfId="43" applyFont="1" applyFill="1" applyBorder="1" applyAlignment="1" applyProtection="1">
      <alignment horizontal="right" vertical="center"/>
      <protection hidden="1"/>
    </xf>
    <xf numFmtId="0" fontId="42" fillId="25" borderId="105" xfId="43" applyFont="1" applyFill="1" applyBorder="1" applyAlignment="1" applyProtection="1">
      <alignment horizontal="centerContinuous" vertical="center"/>
      <protection hidden="1"/>
    </xf>
    <xf numFmtId="177" fontId="40" fillId="25" borderId="32" xfId="43" applyNumberFormat="1" applyFont="1" applyFill="1" applyBorder="1" applyAlignment="1" applyProtection="1">
      <alignment vertical="center"/>
      <protection hidden="1"/>
    </xf>
    <xf numFmtId="177" fontId="40" fillId="40" borderId="45" xfId="43" applyNumberFormat="1" applyFont="1" applyFill="1" applyBorder="1" applyAlignment="1" applyProtection="1">
      <alignment vertical="center"/>
      <protection hidden="1"/>
    </xf>
    <xf numFmtId="177" fontId="40" fillId="0" borderId="45" xfId="43" applyNumberFormat="1" applyFont="1" applyFill="1" applyBorder="1" applyAlignment="1" applyProtection="1">
      <alignment vertical="center"/>
      <protection hidden="1"/>
    </xf>
    <xf numFmtId="177" fontId="40" fillId="0" borderId="81" xfId="43" applyNumberFormat="1" applyFont="1" applyFill="1" applyBorder="1" applyAlignment="1" applyProtection="1">
      <alignment vertical="center"/>
      <protection hidden="1"/>
    </xf>
    <xf numFmtId="177" fontId="40" fillId="0" borderId="46" xfId="43" applyNumberFormat="1" applyFont="1" applyFill="1" applyBorder="1" applyAlignment="1" applyProtection="1">
      <alignment vertical="center"/>
      <protection hidden="1"/>
    </xf>
    <xf numFmtId="177" fontId="40" fillId="0" borderId="14"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hidden="1"/>
    </xf>
    <xf numFmtId="177" fontId="40" fillId="0" borderId="51"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locked="0"/>
    </xf>
    <xf numFmtId="177" fontId="40" fillId="0" borderId="51" xfId="43" applyNumberFormat="1" applyFont="1" applyFill="1" applyBorder="1" applyAlignment="1" applyProtection="1">
      <alignment vertical="center"/>
      <protection locked="0"/>
    </xf>
    <xf numFmtId="177" fontId="7" fillId="25" borderId="74" xfId="57" applyNumberFormat="1" applyFont="1" applyFill="1" applyBorder="1" applyAlignment="1" applyProtection="1">
      <alignment horizontal="right"/>
      <protection locked="0"/>
    </xf>
    <xf numFmtId="177" fontId="84" fillId="25" borderId="0" xfId="57" applyNumberFormat="1" applyFont="1" applyFill="1" applyBorder="1" applyAlignment="1">
      <alignment horizontal="right"/>
    </xf>
    <xf numFmtId="177" fontId="84" fillId="25" borderId="0" xfId="57" applyNumberFormat="1" applyFont="1" applyFill="1" applyBorder="1" applyAlignment="1" applyProtection="1">
      <alignment horizontal="right"/>
      <protection locked="0"/>
    </xf>
    <xf numFmtId="177" fontId="84" fillId="0" borderId="0" xfId="57" applyNumberFormat="1" applyFont="1" applyFill="1" applyBorder="1" applyAlignment="1">
      <alignment horizontal="right"/>
    </xf>
    <xf numFmtId="177" fontId="84" fillId="0" borderId="0" xfId="57" applyNumberFormat="1" applyFont="1" applyFill="1" applyBorder="1" applyAlignment="1" applyProtection="1">
      <alignment horizontal="right"/>
      <protection locked="0"/>
    </xf>
    <xf numFmtId="177" fontId="7" fillId="25" borderId="74" xfId="46" applyNumberFormat="1" applyFont="1" applyFill="1" applyBorder="1" applyAlignment="1" applyProtection="1">
      <alignment horizontal="right"/>
      <protection locked="0"/>
    </xf>
    <xf numFmtId="177" fontId="84" fillId="25" borderId="0" xfId="46" applyNumberFormat="1" applyFont="1" applyFill="1" applyBorder="1" applyAlignment="1">
      <alignment horizontal="right"/>
    </xf>
    <xf numFmtId="177" fontId="84" fillId="25" borderId="0" xfId="46" applyNumberFormat="1" applyFont="1" applyFill="1" applyBorder="1" applyAlignment="1" applyProtection="1">
      <alignment horizontal="right"/>
      <protection locked="0"/>
    </xf>
    <xf numFmtId="177" fontId="84" fillId="0" borderId="0" xfId="46" applyNumberFormat="1" applyFont="1" applyFill="1" applyBorder="1" applyAlignment="1">
      <alignment horizontal="right"/>
    </xf>
    <xf numFmtId="177" fontId="84" fillId="0" borderId="0" xfId="46" applyNumberFormat="1" applyFont="1" applyFill="1" applyBorder="1" applyAlignment="1" applyProtection="1">
      <alignment horizontal="right"/>
      <protection locked="0"/>
    </xf>
    <xf numFmtId="177" fontId="3" fillId="41" borderId="36" xfId="44" applyNumberFormat="1" applyFont="1" applyFill="1" applyBorder="1" applyAlignment="1" applyProtection="1">
      <alignment vertical="center"/>
    </xf>
    <xf numFmtId="177" fontId="3" fillId="41" borderId="37" xfId="44" applyNumberFormat="1" applyFont="1" applyFill="1" applyBorder="1" applyAlignment="1" applyProtection="1">
      <alignment vertical="center"/>
    </xf>
    <xf numFmtId="177" fontId="3" fillId="41" borderId="36" xfId="44" applyNumberFormat="1" applyFont="1" applyFill="1" applyBorder="1" applyAlignment="1">
      <alignment vertical="center"/>
    </xf>
    <xf numFmtId="177" fontId="7" fillId="0" borderId="16" xfId="43" applyNumberFormat="1" applyFont="1" applyBorder="1" applyAlignment="1" applyProtection="1">
      <protection locked="0"/>
    </xf>
    <xf numFmtId="177" fontId="7" fillId="0" borderId="16" xfId="43" applyNumberFormat="1" applyFont="1" applyBorder="1" applyAlignment="1" applyProtection="1">
      <alignment vertical="center" wrapText="1"/>
      <protection locked="0"/>
    </xf>
    <xf numFmtId="177" fontId="7" fillId="0" borderId="14" xfId="43" applyNumberFormat="1" applyFont="1" applyBorder="1" applyAlignment="1" applyProtection="1">
      <protection locked="0"/>
    </xf>
    <xf numFmtId="177" fontId="7" fillId="0" borderId="10" xfId="43" applyNumberFormat="1" applyFont="1" applyBorder="1" applyAlignment="1">
      <alignment vertical="center"/>
    </xf>
    <xf numFmtId="177" fontId="7" fillId="0" borderId="10" xfId="43" applyNumberFormat="1" applyFont="1" applyBorder="1" applyAlignment="1" applyProtection="1">
      <alignment vertical="center"/>
      <protection locked="0"/>
    </xf>
    <xf numFmtId="177" fontId="7" fillId="0" borderId="14" xfId="43" applyNumberFormat="1" applyFont="1" applyBorder="1" applyAlignment="1" applyProtection="1">
      <alignment vertical="center"/>
      <protection locked="0"/>
    </xf>
    <xf numFmtId="177" fontId="3" fillId="0" borderId="10" xfId="43" applyNumberFormat="1" applyFont="1" applyBorder="1" applyAlignment="1">
      <alignment vertical="center"/>
    </xf>
    <xf numFmtId="177" fontId="7" fillId="0" borderId="10" xfId="43" applyNumberFormat="1" applyFont="1" applyFill="1" applyBorder="1" applyAlignment="1" applyProtection="1">
      <protection locked="0"/>
    </xf>
    <xf numFmtId="177" fontId="7" fillId="0" borderId="10" xfId="43" applyNumberFormat="1" applyFont="1" applyBorder="1" applyAlignment="1" applyProtection="1">
      <protection locked="0"/>
    </xf>
    <xf numFmtId="178" fontId="3" fillId="0" borderId="10" xfId="43" applyNumberFormat="1" applyFont="1" applyBorder="1" applyAlignment="1">
      <alignment horizontal="center"/>
    </xf>
    <xf numFmtId="177" fontId="23" fillId="0" borderId="14" xfId="43" applyNumberFormat="1" applyFont="1" applyFill="1" applyBorder="1" applyProtection="1">
      <protection locked="0"/>
    </xf>
    <xf numFmtId="177" fontId="23" fillId="0" borderId="18" xfId="43" applyNumberFormat="1" applyFont="1" applyFill="1" applyBorder="1" applyProtection="1">
      <protection locked="0"/>
    </xf>
    <xf numFmtId="177" fontId="48" fillId="0" borderId="15" xfId="43" applyNumberFormat="1" applyFont="1" applyFill="1" applyBorder="1" applyAlignment="1" applyProtection="1">
      <alignment vertical="center"/>
    </xf>
    <xf numFmtId="177" fontId="48" fillId="27" borderId="22" xfId="43" applyNumberFormat="1" applyFont="1" applyFill="1" applyBorder="1" applyAlignment="1" applyProtection="1">
      <alignment horizontal="right" vertical="center"/>
    </xf>
    <xf numFmtId="177" fontId="9" fillId="0" borderId="14" xfId="43" applyNumberFormat="1" applyFont="1" applyFill="1" applyBorder="1" applyProtection="1"/>
    <xf numFmtId="177" fontId="9" fillId="0" borderId="14" xfId="43" applyNumberFormat="1" applyFont="1" applyFill="1" applyBorder="1" applyProtection="1">
      <protection locked="0"/>
    </xf>
    <xf numFmtId="177" fontId="49" fillId="27" borderId="22" xfId="43" applyNumberFormat="1" applyFont="1" applyFill="1" applyBorder="1" applyAlignment="1" applyProtection="1">
      <alignment horizontal="right" vertical="center"/>
    </xf>
    <xf numFmtId="177" fontId="49" fillId="27" borderId="23" xfId="43" applyNumberFormat="1" applyFont="1" applyFill="1" applyBorder="1" applyAlignment="1" applyProtection="1">
      <alignment horizontal="right" vertical="center"/>
    </xf>
    <xf numFmtId="177" fontId="48" fillId="29" borderId="27" xfId="43" applyNumberFormat="1" applyFont="1" applyFill="1" applyBorder="1" applyAlignment="1" applyProtection="1">
      <alignment horizontal="right" vertical="center"/>
    </xf>
    <xf numFmtId="177" fontId="48" fillId="28" borderId="28" xfId="43" applyNumberFormat="1" applyFont="1" applyFill="1" applyBorder="1" applyAlignment="1" applyProtection="1">
      <alignment horizontal="right" vertical="center"/>
    </xf>
    <xf numFmtId="177" fontId="48" fillId="0" borderId="18" xfId="43" applyNumberFormat="1" applyFont="1" applyFill="1" applyBorder="1" applyAlignment="1" applyProtection="1">
      <alignment horizontal="right" vertical="center"/>
    </xf>
    <xf numFmtId="177" fontId="9" fillId="0" borderId="18" xfId="43" applyNumberFormat="1" applyFont="1" applyFill="1" applyBorder="1" applyProtection="1">
      <protection locked="0"/>
    </xf>
    <xf numFmtId="177" fontId="48" fillId="29" borderId="22" xfId="43" applyNumberFormat="1" applyFont="1" applyFill="1" applyBorder="1" applyAlignment="1" applyProtection="1">
      <alignment horizontal="right" vertical="center"/>
    </xf>
    <xf numFmtId="0" fontId="56" fillId="0" borderId="0" xfId="0" applyFont="1" applyAlignment="1" applyProtection="1">
      <alignment vertical="center"/>
    </xf>
    <xf numFmtId="0" fontId="27" fillId="0" borderId="0" xfId="0" applyFont="1" applyProtection="1"/>
    <xf numFmtId="0" fontId="7" fillId="0" borderId="32" xfId="45" applyFont="1" applyFill="1" applyBorder="1" applyAlignment="1">
      <alignment horizontal="center" vertical="center" wrapText="1"/>
    </xf>
    <xf numFmtId="177" fontId="3" fillId="41" borderId="79" xfId="45" applyNumberFormat="1" applyFont="1" applyFill="1" applyBorder="1" applyAlignment="1">
      <alignment vertical="center"/>
    </xf>
    <xf numFmtId="0" fontId="7" fillId="28" borderId="41" xfId="45" applyFont="1" applyFill="1" applyBorder="1" applyAlignment="1">
      <alignment vertical="center"/>
    </xf>
    <xf numFmtId="0" fontId="7" fillId="28" borderId="42" xfId="45" applyFont="1" applyFill="1" applyBorder="1" applyAlignment="1">
      <alignment vertical="center"/>
    </xf>
    <xf numFmtId="177" fontId="7" fillId="0" borderId="43" xfId="45" applyNumberFormat="1" applyFont="1" applyBorder="1" applyAlignment="1" applyProtection="1">
      <alignment vertical="center"/>
      <protection locked="0"/>
    </xf>
    <xf numFmtId="14" fontId="7" fillId="0" borderId="45" xfId="45" applyNumberFormat="1" applyFont="1" applyBorder="1" applyAlignment="1" applyProtection="1">
      <alignment horizontal="center" vertical="center"/>
      <protection locked="0"/>
    </xf>
    <xf numFmtId="0" fontId="7" fillId="0" borderId="45" xfId="45" applyNumberFormat="1" applyFont="1" applyBorder="1" applyAlignment="1" applyProtection="1">
      <alignment horizontal="center" vertical="center"/>
      <protection locked="0"/>
    </xf>
    <xf numFmtId="0" fontId="7" fillId="0" borderId="46" xfId="45" applyFont="1" applyBorder="1" applyAlignment="1" applyProtection="1">
      <alignment vertical="center"/>
    </xf>
    <xf numFmtId="177" fontId="7" fillId="0" borderId="70" xfId="45" applyNumberFormat="1" applyFont="1" applyBorder="1" applyAlignment="1" applyProtection="1">
      <alignment vertical="center"/>
      <protection locked="0"/>
    </xf>
    <xf numFmtId="14" fontId="7" fillId="0" borderId="14" xfId="45" applyNumberFormat="1" applyFont="1" applyBorder="1" applyAlignment="1" applyProtection="1">
      <alignment horizontal="center" vertical="center"/>
      <protection locked="0"/>
    </xf>
    <xf numFmtId="0" fontId="7" fillId="0" borderId="14" xfId="45" applyNumberFormat="1" applyFont="1" applyBorder="1" applyAlignment="1" applyProtection="1">
      <alignment horizontal="center" vertical="center"/>
      <protection locked="0"/>
    </xf>
    <xf numFmtId="0" fontId="7" fillId="0" borderId="51" xfId="45" applyFont="1" applyBorder="1" applyAlignment="1" applyProtection="1">
      <alignment vertical="center"/>
    </xf>
    <xf numFmtId="0" fontId="7" fillId="0" borderId="61" xfId="45" applyFont="1" applyBorder="1" applyAlignment="1" applyProtection="1">
      <alignment vertical="center"/>
    </xf>
    <xf numFmtId="177" fontId="7" fillId="28" borderId="41" xfId="45" applyNumberFormat="1" applyFont="1" applyFill="1" applyBorder="1" applyAlignment="1">
      <alignment vertical="center"/>
    </xf>
    <xf numFmtId="177" fontId="7" fillId="28" borderId="42" xfId="45" applyNumberFormat="1" applyFont="1" applyFill="1" applyBorder="1" applyAlignment="1">
      <alignment vertical="center"/>
    </xf>
    <xf numFmtId="177" fontId="3" fillId="41" borderId="41" xfId="45" applyNumberFormat="1" applyFont="1" applyFill="1" applyBorder="1" applyAlignment="1">
      <alignment vertical="center"/>
    </xf>
    <xf numFmtId="177" fontId="3" fillId="41" borderId="42" xfId="45" applyNumberFormat="1" applyFont="1" applyFill="1" applyBorder="1" applyAlignment="1">
      <alignment vertical="center"/>
    </xf>
    <xf numFmtId="177" fontId="7" fillId="0" borderId="45" xfId="45" applyNumberFormat="1" applyFont="1" applyBorder="1" applyAlignment="1" applyProtection="1">
      <alignment vertical="center"/>
      <protection locked="0"/>
    </xf>
    <xf numFmtId="0" fontId="7" fillId="0" borderId="14" xfId="45" applyFont="1" applyBorder="1" applyAlignment="1" applyProtection="1">
      <alignment horizontal="center" vertical="center"/>
      <protection locked="0"/>
    </xf>
    <xf numFmtId="177" fontId="7" fillId="0" borderId="14" xfId="45" applyNumberFormat="1" applyFont="1" applyBorder="1" applyAlignment="1" applyProtection="1">
      <alignment vertical="center"/>
      <protection locked="0"/>
    </xf>
    <xf numFmtId="0" fontId="7" fillId="0" borderId="60" xfId="45" applyFont="1" applyBorder="1" applyAlignment="1" applyProtection="1">
      <alignment horizontal="center" vertical="center"/>
      <protection locked="0"/>
    </xf>
    <xf numFmtId="177" fontId="7" fillId="28" borderId="60" xfId="45" applyNumberFormat="1" applyFont="1" applyFill="1" applyBorder="1" applyAlignment="1">
      <alignment vertical="center"/>
    </xf>
    <xf numFmtId="4" fontId="7" fillId="0" borderId="16" xfId="43" applyNumberFormat="1" applyFont="1" applyBorder="1" applyAlignment="1" applyProtection="1">
      <protection locked="0"/>
    </xf>
    <xf numFmtId="4" fontId="7" fillId="0" borderId="17" xfId="43" applyNumberFormat="1" applyFont="1" applyBorder="1" applyAlignment="1" applyProtection="1">
      <protection locked="0"/>
    </xf>
    <xf numFmtId="4" fontId="7" fillId="0" borderId="16" xfId="43" applyNumberFormat="1" applyFont="1" applyBorder="1" applyAlignment="1" applyProtection="1">
      <alignment vertical="center" wrapText="1"/>
      <protection locked="0"/>
    </xf>
    <xf numFmtId="4" fontId="7" fillId="0" borderId="68" xfId="43" applyNumberFormat="1" applyFont="1" applyBorder="1" applyAlignment="1" applyProtection="1">
      <protection locked="0"/>
    </xf>
    <xf numFmtId="177" fontId="44" fillId="33" borderId="48" xfId="43" applyNumberFormat="1" applyFont="1" applyFill="1" applyBorder="1" applyAlignment="1" applyProtection="1">
      <alignment vertical="center"/>
      <protection locked="0"/>
    </xf>
    <xf numFmtId="177" fontId="44" fillId="33" borderId="4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xf>
    <xf numFmtId="0" fontId="1" fillId="0" borderId="34" xfId="45" applyFont="1" applyFill="1" applyBorder="1" applyAlignment="1" applyProtection="1">
      <alignment vertical="center"/>
      <protection locked="0"/>
    </xf>
    <xf numFmtId="0" fontId="1" fillId="0" borderId="34" xfId="45" applyFont="1" applyBorder="1" applyAlignment="1" applyProtection="1">
      <alignment vertical="center"/>
      <protection locked="0"/>
    </xf>
    <xf numFmtId="0" fontId="3" fillId="0" borderId="0" xfId="43" applyFont="1" applyFill="1" applyProtection="1"/>
    <xf numFmtId="177" fontId="7" fillId="42" borderId="15" xfId="44" applyNumberFormat="1" applyFont="1" applyFill="1" applyBorder="1" applyAlignment="1" applyProtection="1">
      <alignment vertical="center"/>
      <protection locked="0"/>
    </xf>
    <xf numFmtId="177" fontId="7" fillId="42" borderId="14" xfId="44" applyNumberFormat="1" applyFont="1" applyFill="1" applyBorder="1" applyAlignment="1" applyProtection="1">
      <alignment vertical="center"/>
      <protection locked="0"/>
    </xf>
    <xf numFmtId="0" fontId="7" fillId="42" borderId="15" xfId="44" applyFont="1" applyFill="1" applyBorder="1" applyAlignment="1" applyProtection="1">
      <alignment vertical="center"/>
      <protection locked="0"/>
    </xf>
    <xf numFmtId="14" fontId="7" fillId="42" borderId="15" xfId="44" applyNumberFormat="1" applyFont="1" applyFill="1" applyBorder="1" applyAlignment="1" applyProtection="1">
      <alignment horizontal="center" vertical="center"/>
      <protection locked="0"/>
    </xf>
    <xf numFmtId="0" fontId="7" fillId="42" borderId="15" xfId="44" applyFont="1" applyFill="1" applyBorder="1" applyAlignment="1" applyProtection="1">
      <alignment horizontal="center" vertical="center"/>
      <protection locked="0"/>
    </xf>
    <xf numFmtId="10" fontId="7" fillId="42" borderId="15"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vertical="center"/>
      <protection locked="0"/>
    </xf>
    <xf numFmtId="14" fontId="7" fillId="42" borderId="14"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horizontal="center" vertical="center"/>
      <protection locked="0"/>
    </xf>
    <xf numFmtId="10" fontId="7" fillId="42" borderId="14" xfId="44" applyNumberFormat="1" applyFont="1" applyFill="1" applyBorder="1" applyAlignment="1" applyProtection="1">
      <alignment horizontal="center" vertical="center"/>
      <protection locked="0"/>
    </xf>
    <xf numFmtId="10" fontId="0" fillId="0" borderId="0" xfId="0" applyNumberFormat="1"/>
    <xf numFmtId="0" fontId="7" fillId="42" borderId="0" xfId="0" applyFont="1" applyFill="1" applyBorder="1" applyAlignment="1">
      <alignment horizontal="center"/>
    </xf>
    <xf numFmtId="0" fontId="7" fillId="42" borderId="0" xfId="0" applyFont="1" applyFill="1" applyBorder="1"/>
    <xf numFmtId="0" fontId="7" fillId="42" borderId="0" xfId="0" applyNumberFormat="1" applyFont="1" applyFill="1" applyBorder="1" applyAlignment="1">
      <alignment horizontal="left"/>
    </xf>
    <xf numFmtId="0" fontId="7" fillId="42" borderId="0" xfId="0" applyFont="1" applyFill="1" applyBorder="1" applyAlignment="1">
      <alignment wrapText="1"/>
    </xf>
    <xf numFmtId="0" fontId="7" fillId="42" borderId="0" xfId="0" applyNumberFormat="1" applyFont="1" applyFill="1" applyBorder="1" applyAlignment="1">
      <alignment horizontal="center"/>
    </xf>
    <xf numFmtId="1" fontId="7" fillId="42" borderId="14" xfId="44" applyNumberFormat="1" applyFont="1" applyFill="1" applyBorder="1" applyAlignment="1" applyProtection="1">
      <alignment horizontal="center" vertical="center"/>
      <protection locked="0"/>
    </xf>
    <xf numFmtId="1" fontId="7" fillId="42" borderId="15" xfId="44" applyNumberFormat="1" applyFont="1" applyFill="1" applyBorder="1" applyAlignment="1" applyProtection="1">
      <alignment horizontal="center" vertical="center"/>
      <protection locked="0"/>
    </xf>
    <xf numFmtId="177" fontId="7" fillId="0" borderId="0" xfId="0" applyNumberFormat="1" applyFont="1" applyBorder="1" applyAlignment="1">
      <alignment wrapText="1"/>
    </xf>
    <xf numFmtId="1" fontId="7" fillId="0" borderId="0" xfId="0" applyNumberFormat="1" applyFont="1" applyBorder="1" applyAlignment="1">
      <alignment wrapText="1"/>
    </xf>
    <xf numFmtId="179" fontId="1" fillId="0" borderId="0" xfId="45" applyNumberFormat="1" applyFont="1" applyAlignment="1">
      <alignment vertical="center"/>
    </xf>
    <xf numFmtId="10" fontId="7" fillId="0" borderId="0" xfId="45" applyNumberFormat="1" applyFont="1" applyAlignment="1">
      <alignment vertical="center"/>
    </xf>
    <xf numFmtId="177" fontId="7" fillId="0" borderId="31" xfId="45" applyNumberFormat="1" applyFont="1" applyBorder="1" applyAlignment="1" applyProtection="1">
      <alignment vertical="center"/>
      <protection locked="0"/>
    </xf>
    <xf numFmtId="14" fontId="7" fillId="0" borderId="60" xfId="45" applyNumberFormat="1" applyFont="1" applyBorder="1" applyAlignment="1" applyProtection="1">
      <alignment horizontal="center" vertical="center"/>
      <protection locked="0"/>
    </xf>
    <xf numFmtId="0" fontId="7" fillId="0" borderId="60" xfId="45" applyNumberFormat="1" applyFont="1" applyBorder="1" applyAlignment="1" applyProtection="1">
      <alignment horizontal="center" vertical="center"/>
      <protection locked="0"/>
    </xf>
    <xf numFmtId="177" fontId="7" fillId="0" borderId="60" xfId="45" applyNumberFormat="1" applyFont="1" applyBorder="1" applyAlignment="1" applyProtection="1">
      <alignment vertical="center"/>
      <protection locked="0"/>
    </xf>
    <xf numFmtId="177" fontId="7" fillId="41" borderId="15" xfId="44" applyNumberFormat="1" applyFont="1" applyFill="1" applyBorder="1" applyAlignment="1" applyProtection="1">
      <alignment vertical="center"/>
      <protection locked="0"/>
    </xf>
    <xf numFmtId="177" fontId="7" fillId="41" borderId="14" xfId="44" applyNumberFormat="1" applyFont="1" applyFill="1" applyBorder="1" applyAlignment="1" applyProtection="1">
      <alignment vertical="center"/>
      <protection locked="0"/>
    </xf>
    <xf numFmtId="177" fontId="3" fillId="41" borderId="37" xfId="44" applyNumberFormat="1" applyFont="1" applyFill="1" applyBorder="1" applyAlignment="1">
      <alignment vertical="center"/>
    </xf>
    <xf numFmtId="180" fontId="32" fillId="0" borderId="0" xfId="44" applyNumberFormat="1" applyFont="1" applyAlignment="1" applyProtection="1">
      <alignment vertical="center"/>
      <protection hidden="1"/>
    </xf>
    <xf numFmtId="0" fontId="1" fillId="0" borderId="10" xfId="43" applyFont="1" applyBorder="1" applyAlignment="1">
      <alignment vertical="center"/>
    </xf>
    <xf numFmtId="1" fontId="7" fillId="0" borderId="18" xfId="43" applyNumberFormat="1" applyFont="1" applyFill="1" applyBorder="1" applyAlignment="1" applyProtection="1">
      <alignment horizontal="right" vertical="center"/>
      <protection locked="0"/>
    </xf>
    <xf numFmtId="177" fontId="7" fillId="0" borderId="0" xfId="43" applyNumberFormat="1" applyFont="1"/>
    <xf numFmtId="181" fontId="7" fillId="0" borderId="0" xfId="43" applyNumberFormat="1" applyFont="1"/>
    <xf numFmtId="14" fontId="7" fillId="0" borderId="0" xfId="0" applyNumberFormat="1" applyFont="1" applyBorder="1" applyAlignment="1">
      <alignment wrapText="1"/>
    </xf>
    <xf numFmtId="14" fontId="3" fillId="25" borderId="72" xfId="0" applyNumberFormat="1" applyFont="1" applyFill="1" applyBorder="1" applyAlignment="1" applyProtection="1">
      <alignment horizontal="left" wrapText="1" indent="2"/>
    </xf>
    <xf numFmtId="0" fontId="1" fillId="0" borderId="0" xfId="0" applyFont="1" applyBorder="1" applyAlignment="1">
      <alignment horizontal="center" vertical="center" wrapText="1"/>
    </xf>
    <xf numFmtId="177" fontId="7" fillId="0" borderId="0" xfId="0" applyNumberFormat="1" applyFont="1" applyBorder="1"/>
    <xf numFmtId="177" fontId="7" fillId="25" borderId="107" xfId="43" applyNumberFormat="1" applyFont="1" applyFill="1" applyBorder="1" applyAlignment="1" applyProtection="1">
      <alignment horizontal="right" vertical="center"/>
    </xf>
    <xf numFmtId="177" fontId="7" fillId="39" borderId="108" xfId="43" applyNumberFormat="1" applyFont="1" applyFill="1" applyBorder="1" applyAlignment="1" applyProtection="1">
      <alignment horizontal="right" vertical="center"/>
    </xf>
    <xf numFmtId="177" fontId="3" fillId="39" borderId="59" xfId="43" applyNumberFormat="1" applyFont="1" applyFill="1" applyBorder="1" applyAlignment="1" applyProtection="1">
      <alignment horizontal="right" vertical="center"/>
    </xf>
    <xf numFmtId="177" fontId="7" fillId="39" borderId="86" xfId="43" applyNumberFormat="1" applyFont="1" applyFill="1" applyBorder="1" applyAlignment="1" applyProtection="1">
      <alignment horizontal="right" vertical="center"/>
    </xf>
    <xf numFmtId="177" fontId="7" fillId="39" borderId="12" xfId="43" applyNumberFormat="1" applyFont="1" applyFill="1" applyBorder="1" applyAlignment="1" applyProtection="1">
      <alignment horizontal="right" vertical="center"/>
    </xf>
    <xf numFmtId="177" fontId="3" fillId="39" borderId="12" xfId="43" applyNumberFormat="1" applyFont="1" applyFill="1" applyBorder="1" applyAlignment="1" applyProtection="1">
      <alignment horizontal="right" vertical="center"/>
    </xf>
    <xf numFmtId="177" fontId="7" fillId="0" borderId="0" xfId="43" applyNumberFormat="1" applyFont="1" applyBorder="1" applyAlignment="1" applyProtection="1">
      <alignment horizontal="right"/>
      <protection locked="0"/>
    </xf>
    <xf numFmtId="177" fontId="7" fillId="0" borderId="0" xfId="43" applyNumberFormat="1" applyFont="1" applyFill="1" applyBorder="1" applyAlignment="1" applyProtection="1">
      <alignment horizontal="right"/>
      <protection locked="0"/>
    </xf>
    <xf numFmtId="177" fontId="7" fillId="0" borderId="66" xfId="43" applyNumberFormat="1" applyFont="1" applyFill="1" applyBorder="1" applyAlignment="1" applyProtection="1">
      <alignment horizontal="right"/>
      <protection locked="0"/>
    </xf>
    <xf numFmtId="177" fontId="7" fillId="25" borderId="109" xfId="43" applyNumberFormat="1" applyFont="1" applyFill="1" applyBorder="1" applyAlignment="1" applyProtection="1">
      <alignment horizontal="right" vertical="center"/>
    </xf>
    <xf numFmtId="177" fontId="7" fillId="41" borderId="46" xfId="45" applyNumberFormat="1" applyFont="1" applyFill="1" applyBorder="1" applyAlignment="1">
      <alignment vertical="center"/>
    </xf>
    <xf numFmtId="177" fontId="7" fillId="41" borderId="51" xfId="45" applyNumberFormat="1" applyFont="1" applyFill="1" applyBorder="1" applyAlignment="1">
      <alignment vertical="center"/>
    </xf>
    <xf numFmtId="177" fontId="7" fillId="41" borderId="61" xfId="45" applyNumberFormat="1" applyFont="1" applyFill="1" applyBorder="1" applyAlignment="1">
      <alignment vertical="center"/>
    </xf>
    <xf numFmtId="177" fontId="36" fillId="39" borderId="10" xfId="43" applyNumberFormat="1" applyFont="1" applyFill="1" applyBorder="1" applyAlignment="1">
      <alignment horizontal="center"/>
    </xf>
    <xf numFmtId="0" fontId="83" fillId="25" borderId="0" xfId="0" applyFont="1" applyFill="1" applyBorder="1" applyAlignment="1" applyProtection="1">
      <alignment horizontal="left"/>
    </xf>
    <xf numFmtId="0" fontId="7" fillId="25" borderId="0"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Border="1" applyProtection="1"/>
    <xf numFmtId="0" fontId="1" fillId="25" borderId="0" xfId="0" applyFont="1" applyFill="1" applyBorder="1" applyProtection="1"/>
    <xf numFmtId="0" fontId="0" fillId="25" borderId="72" xfId="0" applyFill="1" applyBorder="1" applyProtection="1"/>
    <xf numFmtId="0" fontId="0" fillId="25" borderId="0" xfId="0" applyFill="1" applyBorder="1" applyProtection="1"/>
    <xf numFmtId="0" fontId="7" fillId="0" borderId="0" xfId="0" applyNumberFormat="1" applyFont="1" applyBorder="1" applyAlignment="1" applyProtection="1">
      <alignment horizontal="left"/>
    </xf>
    <xf numFmtId="0" fontId="7" fillId="25" borderId="0" xfId="0" applyFont="1" applyFill="1" applyBorder="1" applyAlignment="1" applyProtection="1">
      <alignment horizontal="center"/>
    </xf>
    <xf numFmtId="0" fontId="7" fillId="25" borderId="73" xfId="0" applyFont="1" applyFill="1" applyBorder="1" applyAlignment="1" applyProtection="1">
      <alignment horizontal="left"/>
    </xf>
    <xf numFmtId="0" fontId="7" fillId="25" borderId="0" xfId="0" applyFont="1" applyFill="1" applyBorder="1" applyAlignment="1" applyProtection="1">
      <alignment horizontal="right"/>
    </xf>
    <xf numFmtId="177" fontId="7" fillId="25" borderId="74" xfId="57" applyNumberFormat="1" applyFont="1" applyFill="1" applyBorder="1" applyAlignment="1" applyProtection="1">
      <alignment horizontal="right"/>
    </xf>
    <xf numFmtId="176" fontId="85" fillId="24" borderId="74" xfId="57" applyNumberFormat="1" applyFont="1" applyFill="1" applyBorder="1" applyAlignment="1" applyProtection="1">
      <alignment horizontal="right"/>
    </xf>
    <xf numFmtId="175" fontId="7" fillId="25" borderId="75" xfId="0" applyNumberFormat="1" applyFont="1" applyFill="1" applyBorder="1" applyAlignment="1" applyProtection="1">
      <alignment horizontal="right"/>
    </xf>
    <xf numFmtId="174" fontId="7" fillId="24" borderId="75" xfId="0" applyNumberFormat="1" applyFont="1" applyFill="1" applyBorder="1" applyAlignment="1" applyProtection="1">
      <alignment horizontal="right"/>
    </xf>
    <xf numFmtId="0" fontId="7" fillId="25" borderId="0" xfId="0" applyNumberFormat="1" applyFont="1" applyFill="1" applyBorder="1" applyAlignment="1" applyProtection="1">
      <alignment horizontal="left"/>
    </xf>
    <xf numFmtId="174" fontId="7" fillId="25" borderId="75" xfId="0" applyNumberFormat="1" applyFont="1" applyFill="1" applyBorder="1" applyAlignment="1" applyProtection="1">
      <alignment horizontal="right"/>
    </xf>
    <xf numFmtId="176" fontId="7" fillId="24" borderId="74" xfId="57" applyNumberFormat="1" applyFont="1" applyFill="1" applyBorder="1" applyAlignment="1" applyProtection="1">
      <alignment horizontal="right"/>
    </xf>
    <xf numFmtId="170" fontId="7" fillId="25" borderId="75" xfId="0" applyNumberFormat="1" applyFont="1" applyFill="1" applyBorder="1" applyAlignment="1" applyProtection="1">
      <alignment horizontal="right"/>
    </xf>
    <xf numFmtId="0" fontId="7" fillId="25" borderId="76" xfId="0" applyFont="1" applyFill="1" applyBorder="1" applyAlignment="1" applyProtection="1">
      <alignment horizontal="left"/>
    </xf>
    <xf numFmtId="0" fontId="7" fillId="25" borderId="77" xfId="0" applyFont="1" applyFill="1" applyBorder="1" applyAlignment="1" applyProtection="1">
      <alignment horizontal="right"/>
    </xf>
    <xf numFmtId="176" fontId="7" fillId="25" borderId="75" xfId="57" applyNumberFormat="1" applyFont="1" applyFill="1" applyBorder="1" applyAlignment="1" applyProtection="1">
      <alignment horizontal="right"/>
    </xf>
    <xf numFmtId="0" fontId="3" fillId="25" borderId="0" xfId="0" applyFont="1" applyFill="1" applyBorder="1" applyAlignment="1" applyProtection="1">
      <alignment horizontal="right"/>
    </xf>
    <xf numFmtId="0" fontId="7" fillId="0" borderId="0" xfId="0" applyFont="1" applyBorder="1" applyAlignment="1" applyProtection="1">
      <alignment horizontal="centerContinuous" wrapText="1"/>
    </xf>
    <xf numFmtId="0" fontId="7" fillId="0" borderId="0" xfId="0" applyNumberFormat="1" applyFont="1" applyBorder="1" applyAlignment="1" applyProtection="1">
      <alignment wrapText="1"/>
    </xf>
    <xf numFmtId="0" fontId="7" fillId="0" borderId="0" xfId="0" applyFont="1" applyBorder="1" applyAlignment="1" applyProtection="1">
      <alignment horizontal="center" wrapText="1"/>
    </xf>
    <xf numFmtId="0" fontId="7" fillId="0" borderId="0" xfId="0" applyFont="1" applyBorder="1" applyAlignment="1" applyProtection="1">
      <alignment wrapText="1"/>
    </xf>
    <xf numFmtId="177" fontId="7" fillId="0" borderId="0" xfId="0" applyNumberFormat="1" applyFont="1" applyBorder="1" applyAlignment="1" applyProtection="1">
      <alignment wrapText="1"/>
    </xf>
    <xf numFmtId="0" fontId="84" fillId="25" borderId="0" xfId="0" applyFont="1" applyFill="1" applyBorder="1" applyAlignment="1" applyProtection="1">
      <alignment horizontal="right"/>
    </xf>
    <xf numFmtId="170" fontId="84" fillId="25" borderId="0" xfId="0" applyNumberFormat="1" applyFont="1" applyFill="1" applyBorder="1" applyAlignment="1" applyProtection="1">
      <alignment horizontal="right"/>
    </xf>
    <xf numFmtId="177" fontId="84" fillId="25" borderId="0" xfId="57" applyNumberFormat="1" applyFont="1" applyFill="1" applyBorder="1" applyAlignment="1" applyProtection="1">
      <alignment horizontal="right"/>
    </xf>
    <xf numFmtId="14" fontId="7" fillId="0" borderId="0" xfId="0" applyNumberFormat="1" applyFont="1" applyBorder="1" applyAlignment="1" applyProtection="1">
      <alignment wrapText="1"/>
    </xf>
    <xf numFmtId="0" fontId="84" fillId="0" borderId="0" xfId="0" applyFont="1" applyFill="1" applyBorder="1" applyAlignment="1" applyProtection="1">
      <alignment horizontal="right"/>
    </xf>
    <xf numFmtId="0" fontId="7" fillId="0" borderId="0" xfId="0" applyFont="1" applyFill="1" applyBorder="1" applyAlignment="1" applyProtection="1">
      <alignment wrapText="1"/>
    </xf>
    <xf numFmtId="176" fontId="84" fillId="25" borderId="0" xfId="57" applyNumberFormat="1" applyFont="1" applyFill="1" applyBorder="1" applyAlignment="1" applyProtection="1">
      <alignment horizontal="right"/>
    </xf>
    <xf numFmtId="0" fontId="7" fillId="0" borderId="0" xfId="0" applyNumberFormat="1" applyFont="1" applyBorder="1" applyAlignment="1" applyProtection="1">
      <alignment horizontal="center"/>
    </xf>
    <xf numFmtId="0" fontId="84" fillId="42" borderId="0" xfId="0" applyFont="1" applyFill="1" applyBorder="1" applyAlignment="1" applyProtection="1">
      <alignment horizontal="right"/>
    </xf>
    <xf numFmtId="170" fontId="84" fillId="42" borderId="0" xfId="0" applyNumberFormat="1" applyFont="1" applyFill="1" applyBorder="1" applyAlignment="1" applyProtection="1">
      <alignment horizontal="right"/>
    </xf>
    <xf numFmtId="177" fontId="84" fillId="42" borderId="0" xfId="57" applyNumberFormat="1" applyFont="1" applyFill="1" applyBorder="1" applyAlignment="1" applyProtection="1">
      <alignment horizontal="right"/>
    </xf>
    <xf numFmtId="0" fontId="3" fillId="42" borderId="0" xfId="43" applyFont="1" applyFill="1" applyAlignment="1">
      <alignment horizontal="right"/>
    </xf>
    <xf numFmtId="0" fontId="6" fillId="42" borderId="0" xfId="45" applyFont="1" applyFill="1" applyBorder="1" applyAlignment="1">
      <alignment horizontal="center"/>
    </xf>
    <xf numFmtId="0" fontId="7" fillId="42" borderId="0" xfId="45" applyFont="1" applyFill="1" applyProtection="1"/>
    <xf numFmtId="0" fontId="7" fillId="42" borderId="0" xfId="45" applyFont="1" applyFill="1" applyBorder="1" applyAlignment="1">
      <alignment horizontal="center" vertical="center" wrapText="1"/>
    </xf>
    <xf numFmtId="177" fontId="3" fillId="42" borderId="0" xfId="45" applyNumberFormat="1" applyFont="1" applyFill="1" applyBorder="1" applyAlignment="1">
      <alignment vertical="center"/>
    </xf>
    <xf numFmtId="177" fontId="7" fillId="42" borderId="0" xfId="45" applyNumberFormat="1" applyFont="1" applyFill="1" applyBorder="1" applyAlignment="1">
      <alignment vertical="center"/>
    </xf>
    <xf numFmtId="0" fontId="7" fillId="42" borderId="0" xfId="43" applyFont="1" applyFill="1"/>
    <xf numFmtId="0" fontId="3" fillId="42" borderId="0" xfId="43" applyFont="1" applyFill="1" applyAlignment="1" applyProtection="1">
      <alignment horizontal="right"/>
      <protection hidden="1"/>
    </xf>
    <xf numFmtId="0" fontId="6" fillId="42" borderId="0" xfId="45" applyFont="1" applyFill="1" applyBorder="1" applyAlignment="1" applyProtection="1">
      <alignment horizontal="center"/>
      <protection hidden="1"/>
    </xf>
    <xf numFmtId="0" fontId="7" fillId="42" borderId="0" xfId="45" applyFont="1" applyFill="1" applyProtection="1">
      <protection hidden="1"/>
    </xf>
    <xf numFmtId="0" fontId="7" fillId="42" borderId="0" xfId="45" applyFont="1" applyFill="1" applyBorder="1" applyAlignment="1" applyProtection="1">
      <alignment horizontal="center" vertical="center" wrapText="1"/>
      <protection hidden="1"/>
    </xf>
    <xf numFmtId="0" fontId="7" fillId="42" borderId="0" xfId="45" applyFont="1" applyFill="1" applyBorder="1" applyAlignment="1" applyProtection="1">
      <alignment vertical="center"/>
      <protection hidden="1"/>
    </xf>
    <xf numFmtId="3" fontId="86" fillId="42" borderId="0" xfId="45" applyNumberFormat="1" applyFont="1" applyFill="1" applyBorder="1" applyAlignment="1" applyProtection="1">
      <alignment vertical="center"/>
      <protection hidden="1"/>
    </xf>
    <xf numFmtId="0" fontId="7" fillId="42" borderId="0" xfId="43" applyFont="1" applyFill="1" applyProtection="1">
      <protection hidden="1"/>
    </xf>
    <xf numFmtId="0" fontId="86" fillId="42" borderId="0" xfId="43" applyFont="1" applyFill="1" applyAlignment="1">
      <alignment horizontal="right"/>
    </xf>
    <xf numFmtId="0" fontId="87" fillId="42" borderId="0" xfId="45" applyFont="1" applyFill="1" applyBorder="1" applyAlignment="1">
      <alignment horizontal="center"/>
    </xf>
    <xf numFmtId="0" fontId="92" fillId="42" borderId="0" xfId="45" applyFont="1" applyFill="1" applyProtection="1"/>
    <xf numFmtId="0" fontId="92" fillId="42" borderId="0" xfId="45" applyFont="1" applyFill="1" applyBorder="1" applyAlignment="1">
      <alignment horizontal="center" vertical="center" wrapText="1"/>
    </xf>
    <xf numFmtId="177" fontId="86" fillId="42" borderId="0" xfId="45" applyNumberFormat="1" applyFont="1" applyFill="1" applyBorder="1" applyAlignment="1">
      <alignment vertical="center"/>
    </xf>
    <xf numFmtId="177" fontId="92" fillId="42" borderId="0" xfId="45" applyNumberFormat="1" applyFont="1" applyFill="1" applyBorder="1" applyAlignment="1">
      <alignment vertical="center"/>
    </xf>
    <xf numFmtId="0" fontId="92" fillId="42" borderId="0" xfId="43" applyFont="1" applyFill="1"/>
    <xf numFmtId="0" fontId="3" fillId="42" borderId="0" xfId="43" applyFont="1" applyFill="1"/>
    <xf numFmtId="0" fontId="86" fillId="42" borderId="0" xfId="45" applyFont="1" applyFill="1" applyProtection="1"/>
    <xf numFmtId="0" fontId="32" fillId="42" borderId="0" xfId="45" applyFont="1" applyFill="1" applyProtection="1"/>
    <xf numFmtId="177" fontId="94" fillId="25" borderId="72" xfId="0" applyNumberFormat="1" applyFont="1" applyFill="1" applyBorder="1" applyAlignment="1" applyProtection="1">
      <alignment horizontal="right" indent="3"/>
    </xf>
    <xf numFmtId="0" fontId="48" fillId="25" borderId="78" xfId="0" applyNumberFormat="1" applyFont="1" applyFill="1" applyBorder="1" applyAlignment="1" applyProtection="1">
      <alignment horizontal="center" vertical="center" wrapText="1"/>
    </xf>
    <xf numFmtId="177" fontId="1" fillId="25" borderId="0" xfId="0" applyNumberFormat="1" applyFont="1" applyFill="1" applyBorder="1" applyProtection="1"/>
    <xf numFmtId="14" fontId="93" fillId="25" borderId="72" xfId="0" applyNumberFormat="1" applyFont="1" applyFill="1" applyBorder="1" applyAlignment="1" applyProtection="1">
      <alignment horizontal="right" wrapText="1"/>
    </xf>
    <xf numFmtId="0" fontId="0" fillId="0" borderId="0" xfId="0" applyProtection="1"/>
    <xf numFmtId="177" fontId="0" fillId="0" borderId="0" xfId="0" applyNumberFormat="1" applyProtection="1"/>
    <xf numFmtId="0" fontId="0" fillId="0" borderId="57" xfId="0" applyBorder="1" applyProtection="1"/>
    <xf numFmtId="0" fontId="0" fillId="0" borderId="58" xfId="0" applyBorder="1" applyProtection="1"/>
    <xf numFmtId="0" fontId="0" fillId="0" borderId="0" xfId="0" applyBorder="1" applyProtection="1"/>
    <xf numFmtId="0" fontId="0" fillId="0" borderId="93" xfId="0" applyBorder="1" applyProtection="1"/>
    <xf numFmtId="0" fontId="0" fillId="0" borderId="47" xfId="0" applyBorder="1" applyAlignment="1" applyProtection="1">
      <alignment horizontal="right" vertical="center"/>
    </xf>
    <xf numFmtId="177" fontId="0" fillId="0" borderId="0" xfId="0" applyNumberFormat="1" applyBorder="1" applyAlignment="1" applyProtection="1">
      <alignment vertical="center"/>
    </xf>
    <xf numFmtId="177" fontId="0" fillId="0" borderId="93" xfId="0" applyNumberFormat="1" applyBorder="1" applyAlignment="1" applyProtection="1">
      <alignment vertical="center"/>
    </xf>
    <xf numFmtId="177" fontId="0" fillId="0" borderId="55" xfId="0" applyNumberFormat="1" applyBorder="1" applyProtection="1"/>
    <xf numFmtId="177" fontId="0" fillId="0" borderId="59" xfId="0" applyNumberFormat="1" applyBorder="1" applyAlignment="1" applyProtection="1">
      <alignment vertical="center"/>
    </xf>
    <xf numFmtId="182" fontId="84" fillId="25" borderId="0" xfId="57" quotePrefix="1" applyNumberFormat="1" applyFont="1" applyFill="1" applyBorder="1" applyAlignment="1" applyProtection="1">
      <alignment horizontal="right"/>
    </xf>
    <xf numFmtId="1" fontId="7" fillId="0" borderId="0" xfId="0" applyNumberFormat="1" applyFont="1" applyBorder="1" applyAlignment="1" applyProtection="1">
      <alignment wrapText="1"/>
    </xf>
    <xf numFmtId="176" fontId="0" fillId="0" borderId="0" xfId="0" applyNumberFormat="1" applyFill="1" applyProtection="1"/>
    <xf numFmtId="0" fontId="0" fillId="0" borderId="0" xfId="0" applyFill="1" applyProtection="1"/>
    <xf numFmtId="176" fontId="84" fillId="0" borderId="0" xfId="57" quotePrefix="1" applyNumberFormat="1" applyFont="1" applyFill="1" applyBorder="1" applyAlignment="1" applyProtection="1">
      <alignment horizontal="right"/>
    </xf>
    <xf numFmtId="176" fontId="0" fillId="0" borderId="0" xfId="0" applyNumberFormat="1" applyProtection="1"/>
    <xf numFmtId="177" fontId="3" fillId="43" borderId="36" xfId="44" applyNumberFormat="1" applyFont="1" applyFill="1" applyBorder="1" applyAlignment="1" applyProtection="1">
      <alignment vertical="center"/>
    </xf>
    <xf numFmtId="0" fontId="3" fillId="25" borderId="78" xfId="0" applyFont="1" applyFill="1" applyBorder="1" applyAlignment="1" applyProtection="1">
      <alignment horizontal="center" wrapText="1"/>
    </xf>
    <xf numFmtId="176" fontId="3" fillId="25" borderId="78" xfId="0" applyNumberFormat="1" applyFont="1" applyFill="1" applyBorder="1" applyAlignment="1" applyProtection="1">
      <alignment horizontal="center" vertical="center" wrapText="1"/>
    </xf>
    <xf numFmtId="0" fontId="3" fillId="0" borderId="0" xfId="0" applyFont="1"/>
    <xf numFmtId="0" fontId="1" fillId="0" borderId="0" xfId="0" applyFont="1"/>
    <xf numFmtId="0" fontId="1" fillId="0" borderId="14" xfId="43" applyFont="1" applyFill="1" applyBorder="1" applyProtection="1">
      <protection locked="0"/>
    </xf>
    <xf numFmtId="1" fontId="7" fillId="0" borderId="0" xfId="45" applyNumberFormat="1" applyFont="1" applyAlignment="1">
      <alignment vertical="center"/>
    </xf>
    <xf numFmtId="3" fontId="3" fillId="0" borderId="0" xfId="44" applyNumberFormat="1" applyFont="1" applyFill="1" applyBorder="1" applyAlignment="1">
      <alignment vertical="center"/>
    </xf>
    <xf numFmtId="0" fontId="3" fillId="0" borderId="0" xfId="0" applyFont="1" applyBorder="1"/>
    <xf numFmtId="0" fontId="1" fillId="0" borderId="0" xfId="0" applyFont="1" applyBorder="1"/>
    <xf numFmtId="0" fontId="1" fillId="0" borderId="0" xfId="0" applyFont="1" applyBorder="1" applyAlignment="1">
      <alignment horizontal="center"/>
    </xf>
    <xf numFmtId="0" fontId="0" fillId="0" borderId="112" xfId="0" applyBorder="1"/>
    <xf numFmtId="0" fontId="1" fillId="0" borderId="112" xfId="0" applyFont="1" applyBorder="1" applyAlignment="1">
      <alignment horizontal="center"/>
    </xf>
    <xf numFmtId="0" fontId="3" fillId="0" borderId="112" xfId="0" applyFont="1" applyBorder="1"/>
    <xf numFmtId="0" fontId="3" fillId="0" borderId="0" xfId="0" applyFont="1" applyFill="1" applyBorder="1"/>
    <xf numFmtId="0" fontId="3" fillId="0" borderId="19" xfId="0" applyFont="1" applyBorder="1"/>
    <xf numFmtId="0" fontId="0" fillId="44" borderId="111" xfId="0" applyFill="1" applyBorder="1"/>
    <xf numFmtId="0" fontId="3" fillId="44" borderId="111" xfId="0" applyFont="1" applyFill="1" applyBorder="1"/>
    <xf numFmtId="0" fontId="3" fillId="0" borderId="59" xfId="0" applyFont="1" applyBorder="1"/>
    <xf numFmtId="0" fontId="0" fillId="0" borderId="93" xfId="0" applyBorder="1"/>
    <xf numFmtId="0" fontId="0" fillId="44" borderId="113" xfId="0" applyFill="1" applyBorder="1"/>
    <xf numFmtId="0" fontId="0" fillId="0" borderId="114" xfId="0" applyBorder="1"/>
    <xf numFmtId="0" fontId="3" fillId="44" borderId="113" xfId="0" applyFont="1" applyFill="1" applyBorder="1"/>
    <xf numFmtId="0" fontId="3" fillId="0" borderId="93" xfId="0" applyFont="1" applyBorder="1"/>
    <xf numFmtId="0" fontId="1" fillId="0" borderId="93" xfId="0" applyFont="1" applyBorder="1"/>
    <xf numFmtId="0" fontId="3" fillId="0" borderId="93" xfId="0" applyFont="1" applyFill="1" applyBorder="1"/>
    <xf numFmtId="0" fontId="1" fillId="0" borderId="114" xfId="0" applyFont="1" applyBorder="1"/>
    <xf numFmtId="0" fontId="0" fillId="0" borderId="47" xfId="0" applyBorder="1"/>
    <xf numFmtId="0" fontId="6" fillId="0" borderId="47" xfId="0" applyFont="1" applyBorder="1"/>
    <xf numFmtId="0" fontId="4" fillId="44" borderId="115" xfId="0" applyFont="1" applyFill="1" applyBorder="1"/>
    <xf numFmtId="0" fontId="3" fillId="0" borderId="47" xfId="0" applyFont="1" applyBorder="1"/>
    <xf numFmtId="0" fontId="1" fillId="0" borderId="47" xfId="0" applyFont="1" applyBorder="1"/>
    <xf numFmtId="0" fontId="6" fillId="0" borderId="116" xfId="0" applyFont="1" applyBorder="1"/>
    <xf numFmtId="0" fontId="0" fillId="0" borderId="116" xfId="0" applyBorder="1"/>
    <xf numFmtId="0" fontId="3" fillId="0" borderId="116" xfId="0" applyFont="1" applyBorder="1"/>
    <xf numFmtId="0" fontId="1" fillId="0" borderId="47" xfId="0" applyFont="1" applyFill="1" applyBorder="1"/>
    <xf numFmtId="0" fontId="1" fillId="0" borderId="14" xfId="43" applyFont="1" applyBorder="1" applyProtection="1">
      <protection locked="0"/>
    </xf>
    <xf numFmtId="0" fontId="17" fillId="39" borderId="14" xfId="43" applyFont="1" applyFill="1" applyBorder="1" applyProtection="1">
      <protection locked="0"/>
    </xf>
    <xf numFmtId="0" fontId="40" fillId="0" borderId="47" xfId="43" applyNumberFormat="1" applyFont="1" applyBorder="1" applyAlignment="1" applyProtection="1">
      <alignment vertical="center"/>
    </xf>
    <xf numFmtId="0" fontId="42" fillId="0" borderId="59" xfId="43" applyFont="1" applyBorder="1" applyAlignment="1" applyProtection="1">
      <alignment horizontal="left" vertical="center"/>
    </xf>
    <xf numFmtId="177" fontId="40" fillId="0" borderId="60" xfId="43" applyNumberFormat="1" applyFont="1" applyFill="1" applyBorder="1" applyAlignment="1" applyProtection="1">
      <alignment vertical="center"/>
    </xf>
    <xf numFmtId="0" fontId="40" fillId="36" borderId="53" xfId="0" applyFont="1" applyFill="1" applyBorder="1" applyProtection="1">
      <protection locked="0"/>
    </xf>
    <xf numFmtId="0" fontId="40" fillId="36" borderId="0" xfId="0" applyFont="1" applyFill="1" applyBorder="1" applyProtection="1">
      <protection locked="0"/>
    </xf>
    <xf numFmtId="177" fontId="40" fillId="36" borderId="66" xfId="0" applyNumberFormat="1" applyFont="1" applyFill="1" applyBorder="1" applyProtection="1">
      <protection locked="0"/>
    </xf>
    <xf numFmtId="3" fontId="1" fillId="0" borderId="15" xfId="43" applyNumberFormat="1" applyBorder="1" applyAlignment="1" applyProtection="1">
      <alignment horizontal="center" vertical="center" wrapText="1"/>
      <protection locked="0"/>
    </xf>
    <xf numFmtId="177" fontId="40" fillId="42" borderId="48" xfId="43" applyNumberFormat="1" applyFont="1" applyFill="1" applyBorder="1" applyAlignment="1" applyProtection="1">
      <alignment vertical="center"/>
      <protection locked="0"/>
    </xf>
    <xf numFmtId="177" fontId="40" fillId="42" borderId="0" xfId="43" applyNumberFormat="1" applyFont="1" applyFill="1" applyBorder="1" applyAlignment="1" applyProtection="1">
      <alignment vertical="center"/>
      <protection locked="0"/>
    </xf>
    <xf numFmtId="177" fontId="40" fillId="42" borderId="14" xfId="43" applyNumberFormat="1" applyFont="1" applyFill="1" applyBorder="1" applyAlignment="1" applyProtection="1">
      <alignment vertical="center"/>
      <protection locked="0"/>
    </xf>
    <xf numFmtId="177" fontId="40" fillId="42" borderId="51" xfId="43" applyNumberFormat="1" applyFont="1" applyFill="1" applyBorder="1" applyAlignment="1" applyProtection="1">
      <alignment vertical="center"/>
      <protection locked="0"/>
    </xf>
    <xf numFmtId="3" fontId="7" fillId="0" borderId="15" xfId="43" applyNumberFormat="1" applyFont="1" applyBorder="1" applyAlignment="1" applyProtection="1"/>
    <xf numFmtId="177" fontId="7" fillId="0" borderId="14" xfId="43" applyNumberFormat="1" applyFont="1" applyBorder="1" applyAlignment="1" applyProtection="1"/>
    <xf numFmtId="177" fontId="7" fillId="0" borderId="16" xfId="43" applyNumberFormat="1" applyFont="1" applyBorder="1" applyAlignment="1" applyProtection="1"/>
    <xf numFmtId="177" fontId="7" fillId="0" borderId="10" xfId="43" applyNumberFormat="1" applyFont="1" applyBorder="1" applyAlignment="1" applyProtection="1">
      <alignment vertical="center"/>
    </xf>
    <xf numFmtId="177" fontId="7" fillId="0" borderId="14" xfId="43" applyNumberFormat="1" applyFont="1" applyBorder="1" applyAlignment="1" applyProtection="1">
      <alignment vertical="center"/>
    </xf>
    <xf numFmtId="177" fontId="3" fillId="0" borderId="10" xfId="43" applyNumberFormat="1" applyFont="1" applyBorder="1" applyAlignment="1" applyProtection="1">
      <alignment vertical="center"/>
    </xf>
    <xf numFmtId="3" fontId="7" fillId="0" borderId="15" xfId="43" applyNumberFormat="1" applyFont="1" applyBorder="1" applyAlignment="1" applyProtection="1">
      <protection locked="0"/>
    </xf>
    <xf numFmtId="0" fontId="1" fillId="0" borderId="0" xfId="43" applyFill="1" applyProtection="1">
      <protection locked="0"/>
    </xf>
    <xf numFmtId="0" fontId="7" fillId="0" borderId="0" xfId="43" applyFont="1" applyFill="1" applyProtection="1">
      <protection locked="0"/>
    </xf>
    <xf numFmtId="10" fontId="7" fillId="41" borderId="14" xfId="45" applyNumberFormat="1" applyFont="1" applyFill="1" applyBorder="1" applyAlignment="1" applyProtection="1">
      <alignment vertical="center"/>
      <protection locked="0"/>
    </xf>
    <xf numFmtId="10" fontId="7" fillId="41" borderId="15" xfId="46" applyNumberFormat="1" applyFont="1" applyFill="1" applyBorder="1" applyAlignment="1" applyProtection="1">
      <alignment vertical="center"/>
      <protection locked="0"/>
    </xf>
    <xf numFmtId="10" fontId="7" fillId="41" borderId="14" xfId="46" applyNumberFormat="1" applyFont="1" applyFill="1" applyBorder="1" applyAlignment="1" applyProtection="1">
      <alignment vertical="center"/>
      <protection locked="0"/>
    </xf>
    <xf numFmtId="0" fontId="40" fillId="34" borderId="48" xfId="43" applyFont="1" applyFill="1" applyBorder="1" applyAlignment="1" applyProtection="1">
      <alignment horizontal="center" vertical="center"/>
      <protection hidden="1"/>
    </xf>
    <xf numFmtId="0" fontId="1" fillId="42" borderId="57" xfId="43" applyFill="1" applyBorder="1" applyProtection="1">
      <protection locked="0"/>
    </xf>
    <xf numFmtId="0" fontId="3" fillId="42" borderId="0" xfId="43" applyFont="1" applyFill="1" applyProtection="1"/>
    <xf numFmtId="0" fontId="7" fillId="42" borderId="0" xfId="43" applyFont="1" applyFill="1" applyProtection="1"/>
    <xf numFmtId="0" fontId="1" fillId="42" borderId="0" xfId="43" applyFill="1" applyProtection="1"/>
    <xf numFmtId="0" fontId="40" fillId="42" borderId="47" xfId="43" applyFont="1" applyFill="1" applyBorder="1" applyAlignment="1" applyProtection="1">
      <alignment vertical="center"/>
      <protection hidden="1"/>
    </xf>
    <xf numFmtId="0" fontId="40" fillId="42" borderId="0" xfId="43" applyFont="1" applyFill="1" applyBorder="1" applyAlignment="1" applyProtection="1">
      <alignment vertical="center"/>
      <protection hidden="1"/>
    </xf>
    <xf numFmtId="3" fontId="40" fillId="42" borderId="0" xfId="43" applyNumberFormat="1" applyFont="1" applyFill="1" applyBorder="1" applyAlignment="1" applyProtection="1">
      <alignment vertical="center"/>
      <protection hidden="1"/>
    </xf>
    <xf numFmtId="3" fontId="40" fillId="42" borderId="14" xfId="43" applyNumberFormat="1" applyFont="1" applyFill="1" applyBorder="1" applyAlignment="1" applyProtection="1">
      <alignment vertical="center"/>
      <protection hidden="1"/>
    </xf>
    <xf numFmtId="3" fontId="40" fillId="42" borderId="19" xfId="43" applyNumberFormat="1" applyFont="1" applyFill="1" applyBorder="1" applyAlignment="1" applyProtection="1">
      <alignment vertical="center"/>
      <protection hidden="1"/>
    </xf>
    <xf numFmtId="3" fontId="40" fillId="42" borderId="51" xfId="43" applyNumberFormat="1" applyFont="1" applyFill="1" applyBorder="1" applyAlignment="1" applyProtection="1">
      <alignment vertical="center"/>
      <protection hidden="1"/>
    </xf>
    <xf numFmtId="0" fontId="39" fillId="42" borderId="39" xfId="43" applyFont="1" applyFill="1" applyBorder="1" applyAlignment="1" applyProtection="1">
      <alignment horizontal="right" vertical="center"/>
      <protection hidden="1"/>
    </xf>
    <xf numFmtId="0" fontId="40" fillId="42" borderId="40" xfId="43" applyFont="1" applyFill="1" applyBorder="1" applyAlignment="1" applyProtection="1">
      <alignment vertical="center"/>
      <protection hidden="1"/>
    </xf>
    <xf numFmtId="0" fontId="3" fillId="42" borderId="0" xfId="43" applyFont="1" applyFill="1" applyAlignment="1" applyProtection="1">
      <alignment horizontal="right"/>
    </xf>
    <xf numFmtId="0" fontId="1" fillId="42" borderId="0" xfId="43" applyFill="1" applyProtection="1">
      <protection locked="0"/>
    </xf>
    <xf numFmtId="0" fontId="7" fillId="42" borderId="0" xfId="43" applyFont="1" applyFill="1" applyProtection="1">
      <protection locked="0"/>
    </xf>
    <xf numFmtId="0" fontId="34" fillId="42" borderId="0" xfId="0" applyFont="1" applyFill="1"/>
    <xf numFmtId="177" fontId="40" fillId="0" borderId="14" xfId="43" applyNumberFormat="1" applyFont="1" applyFill="1" applyBorder="1" applyAlignment="1" applyProtection="1">
      <alignment vertical="center"/>
    </xf>
    <xf numFmtId="177" fontId="40" fillId="0" borderId="19" xfId="43" applyNumberFormat="1" applyFont="1" applyFill="1" applyBorder="1" applyAlignment="1" applyProtection="1">
      <alignment vertical="center"/>
    </xf>
    <xf numFmtId="177" fontId="40" fillId="0" borderId="51" xfId="43" applyNumberFormat="1" applyFont="1" applyFill="1" applyBorder="1" applyAlignment="1" applyProtection="1">
      <alignment vertical="center"/>
    </xf>
    <xf numFmtId="0" fontId="40" fillId="45" borderId="48" xfId="43" applyFont="1" applyFill="1" applyBorder="1" applyAlignment="1" applyProtection="1">
      <alignment vertical="center"/>
      <protection hidden="1"/>
    </xf>
    <xf numFmtId="177" fontId="40" fillId="0" borderId="48" xfId="43" applyNumberFormat="1" applyFont="1" applyFill="1" applyBorder="1" applyAlignment="1" applyProtection="1">
      <alignment vertical="center"/>
    </xf>
    <xf numFmtId="177" fontId="40" fillId="0" borderId="0" xfId="43" applyNumberFormat="1" applyFont="1" applyFill="1" applyBorder="1" applyAlignment="1" applyProtection="1">
      <alignment vertical="center"/>
    </xf>
    <xf numFmtId="177" fontId="40" fillId="0" borderId="38" xfId="43" applyNumberFormat="1" applyFont="1" applyFill="1" applyBorder="1" applyAlignment="1" applyProtection="1">
      <alignment vertical="center"/>
    </xf>
    <xf numFmtId="177" fontId="40" fillId="0" borderId="18" xfId="43" applyNumberFormat="1" applyFont="1" applyFill="1" applyBorder="1" applyAlignment="1" applyProtection="1">
      <alignment vertical="center"/>
    </xf>
    <xf numFmtId="177" fontId="40" fillId="0" borderId="98" xfId="43" applyNumberFormat="1" applyFont="1" applyFill="1" applyBorder="1" applyAlignment="1" applyProtection="1">
      <alignment vertical="center"/>
    </xf>
    <xf numFmtId="0" fontId="1" fillId="42" borderId="117" xfId="43" applyFill="1" applyBorder="1" applyProtection="1">
      <protection locked="0"/>
    </xf>
    <xf numFmtId="0" fontId="7" fillId="42" borderId="91" xfId="43" applyFont="1" applyFill="1" applyBorder="1" applyProtection="1">
      <protection locked="0"/>
    </xf>
    <xf numFmtId="0" fontId="1" fillId="42" borderId="118" xfId="43" applyFill="1" applyBorder="1" applyProtection="1">
      <protection locked="0"/>
    </xf>
    <xf numFmtId="0" fontId="7" fillId="42" borderId="119" xfId="43" applyFont="1" applyFill="1" applyBorder="1" applyProtection="1">
      <protection locked="0"/>
    </xf>
    <xf numFmtId="0" fontId="1" fillId="42" borderId="55" xfId="43" applyFill="1" applyBorder="1" applyProtection="1">
      <protection locked="0"/>
    </xf>
    <xf numFmtId="0" fontId="1" fillId="42" borderId="104" xfId="43" applyFill="1" applyBorder="1" applyProtection="1">
      <protection locked="0"/>
    </xf>
    <xf numFmtId="0" fontId="7" fillId="42" borderId="120" xfId="43" applyFont="1" applyFill="1" applyBorder="1" applyProtection="1">
      <protection locked="0"/>
    </xf>
    <xf numFmtId="0" fontId="7" fillId="42" borderId="20" xfId="43" applyFont="1" applyFill="1" applyBorder="1" applyProtection="1">
      <protection locked="0"/>
    </xf>
    <xf numFmtId="0" fontId="7" fillId="42" borderId="92" xfId="43" applyFont="1" applyFill="1" applyBorder="1" applyProtection="1">
      <protection locked="0"/>
    </xf>
    <xf numFmtId="0" fontId="1" fillId="0" borderId="39" xfId="43" applyFill="1" applyBorder="1" applyProtection="1">
      <protection locked="0"/>
    </xf>
    <xf numFmtId="0" fontId="7" fillId="0" borderId="67" xfId="43" applyFont="1" applyFill="1" applyBorder="1" applyProtection="1">
      <protection locked="0"/>
    </xf>
    <xf numFmtId="184" fontId="40" fillId="25" borderId="63" xfId="58" applyNumberFormat="1" applyFont="1" applyFill="1" applyBorder="1" applyAlignment="1" applyProtection="1">
      <alignment horizontal="center" vertical="center"/>
      <protection locked="0" hidden="1"/>
    </xf>
    <xf numFmtId="183" fontId="7" fillId="42" borderId="104" xfId="43" applyNumberFormat="1" applyFont="1" applyFill="1" applyBorder="1" applyAlignment="1" applyProtection="1">
      <alignment horizontal="center"/>
      <protection locked="0"/>
    </xf>
    <xf numFmtId="0" fontId="1" fillId="42" borderId="47" xfId="43" applyFill="1" applyBorder="1" applyProtection="1">
      <protection locked="0"/>
    </xf>
    <xf numFmtId="0" fontId="7" fillId="42" borderId="93" xfId="43" applyFont="1" applyFill="1" applyBorder="1" applyProtection="1">
      <protection locked="0"/>
    </xf>
    <xf numFmtId="9" fontId="40" fillId="25" borderId="70" xfId="46" applyFont="1" applyFill="1" applyBorder="1" applyAlignment="1" applyProtection="1">
      <alignment horizontal="center" vertical="center"/>
      <protection locked="0" hidden="1"/>
    </xf>
    <xf numFmtId="183" fontId="7" fillId="0" borderId="63" xfId="43" applyNumberFormat="1" applyFont="1" applyFill="1" applyBorder="1" applyAlignment="1" applyProtection="1">
      <alignment horizontal="center"/>
    </xf>
    <xf numFmtId="184" fontId="40" fillId="25" borderId="100" xfId="58" applyNumberFormat="1" applyFont="1" applyFill="1" applyBorder="1" applyAlignment="1" applyProtection="1">
      <alignment horizontal="center" vertical="center"/>
    </xf>
    <xf numFmtId="9" fontId="40" fillId="25" borderId="14" xfId="46" applyFont="1" applyFill="1" applyBorder="1" applyAlignment="1" applyProtection="1">
      <alignment horizontal="center" vertical="center"/>
      <protection locked="0" hidden="1"/>
    </xf>
    <xf numFmtId="9" fontId="40" fillId="25" borderId="14" xfId="46" applyFont="1" applyFill="1" applyBorder="1" applyAlignment="1" applyProtection="1">
      <alignment vertical="center"/>
      <protection locked="0" hidden="1"/>
    </xf>
    <xf numFmtId="9" fontId="1" fillId="0" borderId="0" xfId="46" applyProtection="1"/>
    <xf numFmtId="184" fontId="40" fillId="25" borderId="32" xfId="58" applyNumberFormat="1" applyFont="1" applyFill="1" applyBorder="1" applyAlignment="1" applyProtection="1">
      <alignment horizontal="center" vertical="center"/>
    </xf>
    <xf numFmtId="184" fontId="40" fillId="25" borderId="32" xfId="58" applyNumberFormat="1" applyFont="1" applyFill="1" applyBorder="1" applyAlignment="1" applyProtection="1">
      <alignment vertical="center"/>
    </xf>
    <xf numFmtId="184" fontId="40" fillId="25" borderId="90" xfId="58" applyNumberFormat="1" applyFont="1" applyFill="1" applyBorder="1" applyAlignment="1" applyProtection="1">
      <alignment horizontal="center" vertical="center"/>
      <protection locked="0" hidden="1"/>
    </xf>
    <xf numFmtId="184" fontId="40" fillId="25" borderId="90" xfId="58" applyNumberFormat="1" applyFont="1" applyFill="1" applyBorder="1" applyAlignment="1" applyProtection="1">
      <alignment vertical="center"/>
      <protection locked="0" hidden="1"/>
    </xf>
    <xf numFmtId="184" fontId="1" fillId="0" borderId="0" xfId="58" applyNumberFormat="1" applyFont="1" applyProtection="1"/>
    <xf numFmtId="183" fontId="1" fillId="0" borderId="90" xfId="43" applyNumberFormat="1" applyFill="1" applyBorder="1" applyAlignment="1" applyProtection="1">
      <alignment horizontal="center"/>
    </xf>
    <xf numFmtId="183" fontId="1" fillId="0" borderId="90" xfId="43" applyNumberFormat="1" applyFill="1" applyBorder="1" applyProtection="1"/>
    <xf numFmtId="183" fontId="1" fillId="0" borderId="90" xfId="43" applyNumberFormat="1" applyBorder="1" applyProtection="1"/>
    <xf numFmtId="0" fontId="1" fillId="46" borderId="11" xfId="43" applyFill="1" applyBorder="1" applyAlignment="1" applyProtection="1">
      <alignment horizontal="center"/>
    </xf>
    <xf numFmtId="0" fontId="1" fillId="46" borderId="12" xfId="43" applyFill="1" applyBorder="1" applyAlignment="1" applyProtection="1">
      <alignment horizontal="center"/>
    </xf>
    <xf numFmtId="0" fontId="1" fillId="46" borderId="12" xfId="43" applyFill="1" applyBorder="1" applyProtection="1"/>
    <xf numFmtId="183" fontId="7" fillId="0" borderId="100" xfId="43" applyNumberFormat="1" applyFont="1" applyFill="1" applyBorder="1" applyAlignment="1" applyProtection="1">
      <alignment horizontal="center"/>
    </xf>
    <xf numFmtId="183" fontId="1" fillId="0" borderId="32" xfId="43" applyNumberFormat="1" applyFill="1" applyBorder="1" applyAlignment="1" applyProtection="1">
      <alignment horizontal="center"/>
    </xf>
    <xf numFmtId="183" fontId="1" fillId="0" borderId="32" xfId="43" applyNumberFormat="1" applyFill="1" applyBorder="1" applyProtection="1"/>
    <xf numFmtId="178" fontId="1" fillId="0" borderId="39" xfId="43" applyNumberFormat="1" applyFill="1" applyBorder="1" applyAlignment="1" applyProtection="1">
      <alignment horizontal="center"/>
    </xf>
    <xf numFmtId="178" fontId="1" fillId="0" borderId="41" xfId="43" applyNumberFormat="1" applyFill="1" applyBorder="1" applyAlignment="1" applyProtection="1">
      <alignment horizontal="center"/>
    </xf>
    <xf numFmtId="0" fontId="12" fillId="0" borderId="53" xfId="43" applyFont="1" applyBorder="1" applyAlignment="1" applyProtection="1">
      <alignment wrapText="1"/>
      <protection locked="0"/>
    </xf>
    <xf numFmtId="0" fontId="87" fillId="0" borderId="0" xfId="43" applyFont="1" applyAlignment="1">
      <alignment horizontal="left" vertical="top" wrapText="1"/>
    </xf>
    <xf numFmtId="3" fontId="3" fillId="31" borderId="39" xfId="44" applyNumberFormat="1" applyFont="1" applyFill="1" applyBorder="1" applyAlignment="1">
      <alignment horizontal="center" vertical="center"/>
    </xf>
    <xf numFmtId="3" fontId="3" fillId="31" borderId="40" xfId="44" applyNumberFormat="1" applyFont="1" applyFill="1" applyBorder="1" applyAlignment="1">
      <alignment horizontal="center" vertical="center"/>
    </xf>
    <xf numFmtId="3" fontId="3" fillId="31" borderId="67" xfId="44" applyNumberFormat="1" applyFont="1" applyFill="1" applyBorder="1" applyAlignment="1">
      <alignment horizontal="center" vertical="center"/>
    </xf>
    <xf numFmtId="3" fontId="36" fillId="0" borderId="1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10" xfId="44" applyFont="1" applyBorder="1" applyAlignment="1">
      <alignment horizontal="center" vertical="center" wrapText="1"/>
    </xf>
    <xf numFmtId="0" fontId="6" fillId="31" borderId="39" xfId="45" applyFont="1" applyFill="1" applyBorder="1" applyAlignment="1">
      <alignment horizontal="center"/>
    </xf>
    <xf numFmtId="0" fontId="6" fillId="31" borderId="40" xfId="45" applyFont="1" applyFill="1" applyBorder="1" applyAlignment="1">
      <alignment horizontal="center"/>
    </xf>
    <xf numFmtId="0" fontId="6" fillId="31" borderId="67" xfId="45" applyFont="1" applyFill="1" applyBorder="1" applyAlignment="1">
      <alignment horizontal="center"/>
    </xf>
    <xf numFmtId="0" fontId="7" fillId="0" borderId="10" xfId="45" applyFont="1" applyFill="1" applyBorder="1" applyAlignment="1">
      <alignment horizontal="center" vertical="center" wrapText="1"/>
    </xf>
    <xf numFmtId="0" fontId="7" fillId="0" borderId="95" xfId="45" applyFont="1" applyFill="1" applyBorder="1" applyAlignment="1">
      <alignment horizontal="center" vertical="center" wrapText="1"/>
    </xf>
    <xf numFmtId="0" fontId="7" fillId="0" borderId="97" xfId="45" applyFont="1" applyFill="1" applyBorder="1" applyAlignment="1">
      <alignment horizontal="center" vertical="center" wrapText="1"/>
    </xf>
    <xf numFmtId="0" fontId="7" fillId="0" borderId="32" xfId="45" applyFont="1" applyFill="1" applyBorder="1" applyAlignment="1">
      <alignment horizontal="center" vertical="center" wrapText="1"/>
    </xf>
    <xf numFmtId="0" fontId="7" fillId="0" borderId="64" xfId="45" applyFont="1" applyFill="1" applyBorder="1" applyAlignment="1">
      <alignment horizontal="center" vertical="center" wrapText="1"/>
    </xf>
    <xf numFmtId="0" fontId="7" fillId="0" borderId="100" xfId="45" applyFont="1" applyFill="1" applyBorder="1" applyAlignment="1">
      <alignment horizontal="center" vertical="center" wrapText="1"/>
    </xf>
    <xf numFmtId="0" fontId="7" fillId="0" borderId="63" xfId="45" applyFont="1" applyFill="1" applyBorder="1" applyAlignment="1">
      <alignment horizontal="center" vertical="center" wrapText="1"/>
    </xf>
    <xf numFmtId="0" fontId="7" fillId="0" borderId="90" xfId="45" applyFont="1" applyFill="1" applyBorder="1" applyAlignment="1">
      <alignment horizontal="center" vertical="center" wrapText="1"/>
    </xf>
    <xf numFmtId="0" fontId="7" fillId="0" borderId="99" xfId="45" applyFont="1" applyFill="1" applyBorder="1" applyAlignment="1">
      <alignment horizontal="center" vertical="center" wrapText="1"/>
    </xf>
    <xf numFmtId="0" fontId="7" fillId="0" borderId="63" xfId="45" applyFont="1" applyBorder="1" applyAlignment="1">
      <alignment horizontal="center" vertical="center" wrapText="1"/>
    </xf>
    <xf numFmtId="0" fontId="7" fillId="0" borderId="64" xfId="45" applyFont="1" applyBorder="1" applyAlignment="1">
      <alignment horizontal="center" vertical="center" wrapText="1"/>
    </xf>
    <xf numFmtId="0" fontId="7" fillId="0" borderId="100" xfId="45" applyFont="1" applyBorder="1" applyAlignment="1">
      <alignment horizontal="center" vertical="center" wrapText="1"/>
    </xf>
    <xf numFmtId="0" fontId="7" fillId="0" borderId="90" xfId="45" applyFont="1" applyBorder="1" applyAlignment="1">
      <alignment horizontal="center" vertical="center" wrapText="1"/>
    </xf>
    <xf numFmtId="0" fontId="7" fillId="0" borderId="10" xfId="45" applyFont="1" applyBorder="1" applyAlignment="1">
      <alignment horizontal="center" vertical="center" wrapText="1"/>
    </xf>
    <xf numFmtId="0" fontId="7" fillId="0" borderId="32" xfId="45" applyFont="1" applyBorder="1" applyAlignment="1">
      <alignment horizontal="center" vertical="center" wrapText="1"/>
    </xf>
    <xf numFmtId="0" fontId="3" fillId="0" borderId="39" xfId="45" applyFont="1" applyBorder="1" applyAlignment="1">
      <alignment horizontal="center"/>
    </xf>
    <xf numFmtId="0" fontId="3" fillId="0" borderId="67" xfId="45" applyFont="1" applyBorder="1" applyAlignment="1">
      <alignment horizontal="center"/>
    </xf>
    <xf numFmtId="0" fontId="7" fillId="0" borderId="106" xfId="45" applyFont="1" applyBorder="1" applyAlignment="1">
      <alignment horizontal="center" vertical="center" wrapText="1"/>
    </xf>
    <xf numFmtId="0" fontId="7" fillId="0" borderId="11" xfId="45" applyFont="1" applyBorder="1" applyAlignment="1">
      <alignment horizontal="center" vertical="center" wrapText="1"/>
    </xf>
    <xf numFmtId="0" fontId="7" fillId="0" borderId="96" xfId="45" applyFont="1" applyBorder="1" applyAlignment="1">
      <alignment horizontal="center" vertical="center" wrapText="1"/>
    </xf>
    <xf numFmtId="0" fontId="3" fillId="31" borderId="39" xfId="44" applyFont="1" applyFill="1" applyBorder="1" applyAlignment="1">
      <alignment horizontal="center" vertical="center"/>
    </xf>
    <xf numFmtId="0" fontId="3" fillId="31" borderId="40" xfId="44" applyFont="1" applyFill="1" applyBorder="1" applyAlignment="1">
      <alignment horizontal="center" vertical="center"/>
    </xf>
    <xf numFmtId="0" fontId="3" fillId="31" borderId="67" xfId="44" applyFont="1" applyFill="1" applyBorder="1" applyAlignment="1">
      <alignment horizontal="center" vertical="center"/>
    </xf>
    <xf numFmtId="0" fontId="40" fillId="34" borderId="48" xfId="43" applyFont="1" applyFill="1" applyBorder="1" applyAlignment="1" applyProtection="1">
      <alignment horizontal="center" vertical="center"/>
      <protection hidden="1"/>
    </xf>
    <xf numFmtId="0" fontId="40" fillId="0" borderId="50" xfId="0" applyFont="1" applyBorder="1" applyAlignment="1" applyProtection="1">
      <alignment horizontal="center" vertical="center"/>
      <protection hidden="1"/>
    </xf>
    <xf numFmtId="0" fontId="40" fillId="34" borderId="50" xfId="43" applyFont="1" applyFill="1" applyBorder="1" applyAlignment="1" applyProtection="1">
      <alignment horizontal="center" vertical="center"/>
      <protection hidden="1"/>
    </xf>
    <xf numFmtId="3" fontId="6" fillId="31" borderId="39" xfId="44" applyNumberFormat="1" applyFont="1" applyFill="1" applyBorder="1" applyAlignment="1">
      <alignment horizontal="center" vertical="center"/>
    </xf>
    <xf numFmtId="3" fontId="6" fillId="31" borderId="40" xfId="44" applyNumberFormat="1" applyFont="1" applyFill="1" applyBorder="1" applyAlignment="1">
      <alignment horizontal="center" vertical="center"/>
    </xf>
    <xf numFmtId="3" fontId="6" fillId="31" borderId="67" xfId="44" applyNumberFormat="1" applyFont="1" applyFill="1" applyBorder="1" applyAlignment="1">
      <alignment horizontal="center" vertical="center"/>
    </xf>
    <xf numFmtId="0" fontId="3" fillId="25" borderId="101" xfId="0" applyFont="1" applyFill="1" applyBorder="1" applyAlignment="1" applyProtection="1">
      <alignment horizontal="center"/>
    </xf>
    <xf numFmtId="0" fontId="3" fillId="25" borderId="102" xfId="0" applyFont="1" applyFill="1" applyBorder="1" applyAlignment="1" applyProtection="1">
      <alignment horizontal="center"/>
    </xf>
    <xf numFmtId="0" fontId="3" fillId="25" borderId="103" xfId="0" applyFont="1" applyFill="1" applyBorder="1" applyAlignment="1" applyProtection="1">
      <alignment horizontal="center"/>
    </xf>
    <xf numFmtId="0" fontId="1" fillId="25" borderId="101" xfId="0" applyFont="1" applyFill="1" applyBorder="1" applyAlignment="1" applyProtection="1">
      <alignment horizontal="left"/>
    </xf>
    <xf numFmtId="0" fontId="1" fillId="25" borderId="103" xfId="0" applyFont="1" applyFill="1" applyBorder="1" applyAlignment="1" applyProtection="1">
      <alignment horizontal="left"/>
    </xf>
    <xf numFmtId="0" fontId="61" fillId="25" borderId="0" xfId="0" quotePrefix="1" applyFont="1" applyFill="1" applyBorder="1" applyAlignment="1" applyProtection="1">
      <alignment horizontal="left" vertical="top" wrapText="1"/>
    </xf>
    <xf numFmtId="0" fontId="61" fillId="25" borderId="0" xfId="0" applyFont="1" applyFill="1" applyBorder="1" applyAlignment="1" applyProtection="1">
      <alignment horizontal="left" vertical="top" wrapText="1"/>
    </xf>
    <xf numFmtId="0" fontId="61" fillId="25" borderId="110" xfId="0" applyFont="1" applyFill="1" applyBorder="1" applyAlignment="1" applyProtection="1">
      <alignment horizontal="left" vertical="top" wrapText="1"/>
    </xf>
    <xf numFmtId="0" fontId="3" fillId="25" borderId="101" xfId="0" applyFont="1" applyFill="1" applyBorder="1" applyAlignment="1">
      <alignment horizontal="center"/>
    </xf>
    <xf numFmtId="0" fontId="3" fillId="25" borderId="102" xfId="0" applyFont="1" applyFill="1" applyBorder="1" applyAlignment="1">
      <alignment horizontal="center"/>
    </xf>
    <xf numFmtId="0" fontId="3" fillId="25" borderId="103" xfId="0" applyFont="1" applyFill="1" applyBorder="1" applyAlignment="1">
      <alignment horizontal="center"/>
    </xf>
    <xf numFmtId="0" fontId="1" fillId="25" borderId="101" xfId="0" applyFont="1" applyFill="1" applyBorder="1" applyAlignment="1" applyProtection="1">
      <alignment horizontal="left"/>
      <protection locked="0"/>
    </xf>
    <xf numFmtId="0" fontId="1" fillId="25" borderId="103" xfId="0" applyFont="1" applyFill="1" applyBorder="1" applyAlignment="1" applyProtection="1">
      <alignment horizontal="left"/>
      <protection locked="0"/>
    </xf>
    <xf numFmtId="186" fontId="0" fillId="0" borderId="0" xfId="0" applyNumberFormat="1"/>
  </cellXfs>
  <cellStyles count="59">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cellStyle name="Euro 2" xfId="31"/>
    <cellStyle name="Insatisfaisant" xfId="32" builtinId="27" customBuiltin="1"/>
    <cellStyle name="Lien hypertexte" xfId="33" builtinId="8"/>
    <cellStyle name="Lien hypertexte_BP2014_Esms66_V01" xfId="34"/>
    <cellStyle name="Milliers" xfId="58" builtinId="3"/>
    <cellStyle name="Milliers 2" xfId="35"/>
    <cellStyle name="Monétaire 2" xfId="36"/>
    <cellStyle name="Monétaire 2 2" xfId="37"/>
    <cellStyle name="Monétaire_annexe4" xfId="38"/>
    <cellStyle name="Neutre" xfId="39" builtinId="28" customBuiltin="1"/>
    <cellStyle name="Normal" xfId="0" builtinId="0"/>
    <cellStyle name="Normal 2" xfId="40"/>
    <cellStyle name="Normal 3" xfId="41"/>
    <cellStyle name="Normal 3 2" xfId="42"/>
    <cellStyle name="Normal_Arrete22_10_2003_Uniopss" xfId="43"/>
    <cellStyle name="Normal_PAGE22" xfId="44"/>
    <cellStyle name="Normal_PAGE8" xfId="45"/>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cellStyles>
  <dxfs count="14">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dxf>
    <dxf>
      <font>
        <condense val="0"/>
        <extend val="0"/>
        <color indexed="17"/>
      </font>
      <fill>
        <patternFill patternType="none">
          <bgColor indexed="65"/>
        </patternFill>
      </fill>
    </dxf>
    <dxf>
      <font>
        <color theme="0"/>
      </font>
    </dxf>
    <dxf>
      <numFmt numFmtId="185" formatCode="_-* #,##0\ _€_-;\-* #,##0\ _€_-;_-* &quot;-&quot;\ _€_-;_-@_-"/>
    </dxf>
    <dxf>
      <numFmt numFmtId="185" formatCode="_-* #,##0\ _€_-;\-* #,##0\ _€_-;_-* &quot;-&quot;\ _€_-;_-@_-"/>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71</xdr:row>
      <xdr:rowOff>104775</xdr:rowOff>
    </xdr:from>
    <xdr:to>
      <xdr:col>7</xdr:col>
      <xdr:colOff>28575</xdr:colOff>
      <xdr:row>86</xdr:row>
      <xdr:rowOff>47625</xdr:rowOff>
    </xdr:to>
    <xdr:sp macro="" textlink="">
      <xdr:nvSpPr>
        <xdr:cNvPr id="2053" name="Text Box 5"/>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53</xdr:row>
      <xdr:rowOff>123825</xdr:rowOff>
    </xdr:from>
    <xdr:to>
      <xdr:col>4</xdr:col>
      <xdr:colOff>581025</xdr:colOff>
      <xdr:row>65</xdr:row>
      <xdr:rowOff>76200</xdr:rowOff>
    </xdr:to>
    <xdr:sp macro="" textlink="">
      <xdr:nvSpPr>
        <xdr:cNvPr id="8195" name="Text Box 3"/>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66</xdr:row>
      <xdr:rowOff>47625</xdr:rowOff>
    </xdr:from>
    <xdr:to>
      <xdr:col>4</xdr:col>
      <xdr:colOff>581025</xdr:colOff>
      <xdr:row>78</xdr:row>
      <xdr:rowOff>133350</xdr:rowOff>
    </xdr:to>
    <xdr:sp macro="" textlink="">
      <xdr:nvSpPr>
        <xdr:cNvPr id="8203" name="Text Box 11"/>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52</xdr:row>
      <xdr:rowOff>123825</xdr:rowOff>
    </xdr:from>
    <xdr:to>
      <xdr:col>4</xdr:col>
      <xdr:colOff>581025</xdr:colOff>
      <xdr:row>64</xdr:row>
      <xdr:rowOff>76200</xdr:rowOff>
    </xdr:to>
    <xdr:sp macro="" textlink="">
      <xdr:nvSpPr>
        <xdr:cNvPr id="2" name="Text Box 3"/>
        <xdr:cNvSpPr txBox="1">
          <a:spLocks noChangeArrowheads="1"/>
        </xdr:cNvSpPr>
      </xdr:nvSpPr>
      <xdr:spPr bwMode="auto">
        <a:xfrm>
          <a:off x="66675" y="9134475"/>
          <a:ext cx="7429500"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65</xdr:row>
      <xdr:rowOff>47625</xdr:rowOff>
    </xdr:from>
    <xdr:to>
      <xdr:col>4</xdr:col>
      <xdr:colOff>581025</xdr:colOff>
      <xdr:row>77</xdr:row>
      <xdr:rowOff>133350</xdr:rowOff>
    </xdr:to>
    <xdr:sp macro="" textlink="">
      <xdr:nvSpPr>
        <xdr:cNvPr id="3" name="Text Box 11"/>
        <xdr:cNvSpPr txBox="1">
          <a:spLocks noChangeArrowheads="1"/>
        </xdr:cNvSpPr>
      </xdr:nvSpPr>
      <xdr:spPr bwMode="auto">
        <a:xfrm>
          <a:off x="66675" y="11163300"/>
          <a:ext cx="7429500"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U297"/>
  <sheetViews>
    <sheetView tabSelected="1" workbookViewId="0">
      <selection activeCell="E25" sqref="E25"/>
    </sheetView>
  </sheetViews>
  <sheetFormatPr baseColWidth="10" defaultRowHeight="12.75"/>
  <cols>
    <col min="1" max="1" width="5.140625" customWidth="1"/>
    <col min="2" max="2" width="45.7109375" customWidth="1"/>
    <col min="3" max="4" width="8.7109375" customWidth="1"/>
    <col min="5" max="5" width="25.85546875" customWidth="1"/>
    <col min="6" max="6" width="7.7109375" customWidth="1"/>
    <col min="10" max="10" width="6.42578125" customWidth="1"/>
    <col min="14" max="14" width="24.85546875" customWidth="1"/>
  </cols>
  <sheetData>
    <row r="1" spans="1:21" ht="23.25">
      <c r="A1" s="235" t="s">
        <v>154</v>
      </c>
      <c r="C1" s="112"/>
      <c r="D1" s="112"/>
      <c r="E1" s="112"/>
    </row>
    <row r="2" spans="1:21" ht="18">
      <c r="G2" s="266"/>
      <c r="K2" s="287" t="s">
        <v>322</v>
      </c>
      <c r="L2" s="157"/>
      <c r="M2" s="157"/>
    </row>
    <row r="3" spans="1:21" ht="12.2" customHeight="1">
      <c r="A3" s="112"/>
      <c r="B3" s="112"/>
      <c r="C3" s="112"/>
      <c r="D3" s="112"/>
      <c r="E3" s="112"/>
      <c r="F3" s="112"/>
      <c r="K3" s="288" t="s">
        <v>323</v>
      </c>
      <c r="L3" s="288" t="s">
        <v>324</v>
      </c>
      <c r="M3" s="288">
        <f>exercice</f>
        <v>2021</v>
      </c>
      <c r="U3" s="157"/>
    </row>
    <row r="4" spans="1:21">
      <c r="K4" s="288" t="s">
        <v>325</v>
      </c>
      <c r="L4" s="288" t="s">
        <v>326</v>
      </c>
      <c r="M4" s="288">
        <v>360</v>
      </c>
      <c r="U4" s="157"/>
    </row>
    <row r="5" spans="1:21">
      <c r="K5" s="288" t="s">
        <v>327</v>
      </c>
      <c r="L5" s="288" t="s">
        <v>328</v>
      </c>
      <c r="M5" s="288">
        <v>4</v>
      </c>
      <c r="U5" s="157"/>
    </row>
    <row r="6" spans="1:21">
      <c r="K6" s="288" t="s">
        <v>329</v>
      </c>
      <c r="L6" s="288" t="s">
        <v>330</v>
      </c>
      <c r="M6" s="288">
        <v>0</v>
      </c>
      <c r="U6" s="157"/>
    </row>
    <row r="7" spans="1:21">
      <c r="U7" s="157"/>
    </row>
    <row r="8" spans="1:21">
      <c r="M8" s="289">
        <v>2131</v>
      </c>
      <c r="N8" s="290" t="s">
        <v>331</v>
      </c>
      <c r="O8" s="291"/>
      <c r="P8" s="291"/>
      <c r="Q8" s="291"/>
      <c r="R8" s="291"/>
      <c r="S8" s="292"/>
      <c r="U8" s="157"/>
    </row>
    <row r="9" spans="1:21">
      <c r="M9" s="293">
        <v>2135</v>
      </c>
      <c r="N9" s="294" t="s">
        <v>332</v>
      </c>
      <c r="O9" s="295"/>
      <c r="P9" s="295"/>
      <c r="Q9" s="295"/>
      <c r="R9" s="295"/>
      <c r="S9" s="296"/>
      <c r="U9" s="157"/>
    </row>
    <row r="10" spans="1:21">
      <c r="M10" s="293">
        <v>2138</v>
      </c>
      <c r="N10" s="294" t="s">
        <v>333</v>
      </c>
      <c r="O10" s="295"/>
      <c r="P10" s="295"/>
      <c r="Q10" s="295"/>
      <c r="R10" s="295"/>
      <c r="S10" s="296"/>
      <c r="U10" s="157"/>
    </row>
    <row r="11" spans="1:21">
      <c r="M11" s="293">
        <v>214</v>
      </c>
      <c r="N11" s="294" t="s">
        <v>334</v>
      </c>
      <c r="O11" s="295"/>
      <c r="P11" s="295"/>
      <c r="Q11" s="295"/>
      <c r="R11" s="295"/>
      <c r="S11" s="296"/>
      <c r="U11" s="157"/>
    </row>
    <row r="12" spans="1:21">
      <c r="M12" s="293">
        <v>215</v>
      </c>
      <c r="N12" s="294" t="s">
        <v>335</v>
      </c>
      <c r="O12" s="295"/>
      <c r="P12" s="295"/>
      <c r="Q12" s="295"/>
      <c r="R12" s="295"/>
      <c r="S12" s="296"/>
      <c r="U12" s="157"/>
    </row>
    <row r="13" spans="1:21">
      <c r="M13" s="293">
        <v>2151</v>
      </c>
      <c r="N13" s="294" t="s">
        <v>336</v>
      </c>
      <c r="O13" s="295"/>
      <c r="P13" s="295"/>
      <c r="Q13" s="295"/>
      <c r="R13" s="295"/>
      <c r="S13" s="296"/>
      <c r="U13" s="157"/>
    </row>
    <row r="14" spans="1:21">
      <c r="M14" s="293">
        <v>21511</v>
      </c>
      <c r="N14" s="294" t="s">
        <v>337</v>
      </c>
      <c r="O14" s="295"/>
      <c r="P14" s="295"/>
      <c r="Q14" s="295"/>
      <c r="R14" s="295"/>
      <c r="S14" s="296"/>
      <c r="U14" s="157"/>
    </row>
    <row r="15" spans="1:21">
      <c r="M15" s="293">
        <v>21514</v>
      </c>
      <c r="N15" s="294" t="s">
        <v>338</v>
      </c>
      <c r="O15" s="295"/>
      <c r="P15" s="295"/>
      <c r="Q15" s="295"/>
      <c r="R15" s="295"/>
      <c r="S15" s="296"/>
      <c r="U15" s="157"/>
    </row>
    <row r="16" spans="1:21">
      <c r="M16" s="293">
        <v>2153</v>
      </c>
      <c r="N16" s="294" t="s">
        <v>339</v>
      </c>
      <c r="O16" s="295"/>
      <c r="P16" s="295"/>
      <c r="Q16" s="295"/>
      <c r="R16" s="295"/>
      <c r="S16" s="296"/>
      <c r="U16" s="157"/>
    </row>
    <row r="17" spans="2:21">
      <c r="M17" s="293">
        <v>21531</v>
      </c>
      <c r="N17" s="294" t="s">
        <v>337</v>
      </c>
      <c r="O17" s="295"/>
      <c r="P17" s="295"/>
      <c r="Q17" s="295"/>
      <c r="R17" s="295"/>
      <c r="S17" s="296"/>
      <c r="U17" s="157"/>
    </row>
    <row r="18" spans="2:21">
      <c r="M18" s="293">
        <v>21534</v>
      </c>
      <c r="N18" s="294" t="s">
        <v>338</v>
      </c>
      <c r="O18" s="295"/>
      <c r="P18" s="295"/>
      <c r="Q18" s="295"/>
      <c r="R18" s="295"/>
      <c r="S18" s="296"/>
      <c r="U18" s="157"/>
    </row>
    <row r="19" spans="2:21">
      <c r="M19" s="293">
        <v>2154</v>
      </c>
      <c r="N19" s="294" t="s">
        <v>340</v>
      </c>
      <c r="O19" s="295"/>
      <c r="P19" s="295"/>
      <c r="Q19" s="295"/>
      <c r="R19" s="295"/>
      <c r="S19" s="296"/>
      <c r="U19" s="157"/>
    </row>
    <row r="20" spans="2:21">
      <c r="M20" s="293">
        <v>2155</v>
      </c>
      <c r="N20" s="294" t="s">
        <v>341</v>
      </c>
      <c r="O20" s="295"/>
      <c r="P20" s="295"/>
      <c r="Q20" s="295"/>
      <c r="R20" s="295"/>
      <c r="S20" s="296"/>
      <c r="U20" s="157"/>
    </row>
    <row r="21" spans="2:21">
      <c r="M21" s="293">
        <v>2157</v>
      </c>
      <c r="N21" s="294" t="s">
        <v>342</v>
      </c>
      <c r="O21" s="295"/>
      <c r="P21" s="295"/>
      <c r="Q21" s="295"/>
      <c r="R21" s="295"/>
      <c r="S21" s="296"/>
      <c r="U21" s="157"/>
    </row>
    <row r="22" spans="2:21">
      <c r="M22" s="293">
        <v>218</v>
      </c>
      <c r="N22" s="294" t="s">
        <v>343</v>
      </c>
      <c r="O22" s="295"/>
      <c r="P22" s="295"/>
      <c r="Q22" s="295"/>
      <c r="R22" s="295"/>
      <c r="S22" s="296"/>
      <c r="U22" s="157"/>
    </row>
    <row r="23" spans="2:21">
      <c r="M23" s="293">
        <v>2181</v>
      </c>
      <c r="N23" s="294" t="s">
        <v>344</v>
      </c>
      <c r="O23" s="295"/>
      <c r="P23" s="295"/>
      <c r="Q23" s="295"/>
      <c r="R23" s="295"/>
      <c r="S23" s="296"/>
      <c r="U23" s="157"/>
    </row>
    <row r="24" spans="2:21">
      <c r="M24" s="293">
        <v>2182</v>
      </c>
      <c r="N24" s="294" t="s">
        <v>345</v>
      </c>
      <c r="O24" s="295"/>
      <c r="P24" s="295"/>
      <c r="Q24" s="295"/>
      <c r="R24" s="295"/>
      <c r="S24" s="296"/>
      <c r="T24" s="157"/>
      <c r="U24" s="157"/>
    </row>
    <row r="25" spans="2:21">
      <c r="B25" s="192" t="s">
        <v>214</v>
      </c>
      <c r="C25" s="433"/>
      <c r="D25" s="434"/>
      <c r="E25" s="730"/>
      <c r="F25" s="439"/>
      <c r="G25" s="438"/>
      <c r="H25" s="438"/>
      <c r="I25" s="438"/>
      <c r="M25" s="293">
        <v>2183</v>
      </c>
      <c r="N25" s="294" t="s">
        <v>346</v>
      </c>
      <c r="O25" s="295"/>
      <c r="P25" s="295"/>
      <c r="Q25" s="295"/>
      <c r="R25" s="295"/>
      <c r="S25" s="296"/>
      <c r="T25" s="157"/>
      <c r="U25" s="157"/>
    </row>
    <row r="26" spans="2:21">
      <c r="B26" s="432" t="s">
        <v>213</v>
      </c>
      <c r="C26" s="431"/>
      <c r="D26" s="435"/>
      <c r="E26" s="731">
        <v>2021</v>
      </c>
      <c r="F26" s="439"/>
      <c r="G26" s="438"/>
      <c r="H26" s="438"/>
      <c r="I26" s="438"/>
      <c r="M26" s="293">
        <v>2184</v>
      </c>
      <c r="N26" s="294" t="s">
        <v>347</v>
      </c>
      <c r="O26" s="295"/>
      <c r="P26" s="295"/>
      <c r="Q26" s="295"/>
      <c r="R26" s="295"/>
      <c r="S26" s="296"/>
      <c r="T26" s="157"/>
      <c r="U26" s="157"/>
    </row>
    <row r="27" spans="2:21">
      <c r="B27" s="193" t="s">
        <v>401</v>
      </c>
      <c r="C27" s="436"/>
      <c r="D27" s="437"/>
      <c r="E27" s="732"/>
      <c r="F27" s="439"/>
      <c r="G27" s="438"/>
      <c r="H27" s="438"/>
      <c r="I27" s="438"/>
      <c r="M27" s="293"/>
      <c r="N27" s="294"/>
      <c r="O27" s="295"/>
      <c r="P27" s="295"/>
      <c r="Q27" s="295"/>
      <c r="R27" s="295"/>
      <c r="S27" s="296"/>
      <c r="T27" s="157"/>
      <c r="U27" s="157"/>
    </row>
    <row r="28" spans="2:21">
      <c r="B28" t="s">
        <v>229</v>
      </c>
      <c r="M28" s="293">
        <v>2185</v>
      </c>
      <c r="N28" s="294" t="s">
        <v>348</v>
      </c>
      <c r="O28" s="295"/>
      <c r="P28" s="295"/>
      <c r="Q28" s="295"/>
      <c r="R28" s="295"/>
      <c r="S28" s="296"/>
    </row>
    <row r="29" spans="2:21">
      <c r="B29" s="194" t="s">
        <v>216</v>
      </c>
      <c r="C29" s="195"/>
      <c r="D29" s="195"/>
      <c r="E29" s="195"/>
      <c r="F29" s="195"/>
      <c r="G29" s="196"/>
      <c r="M29" s="297">
        <v>2188</v>
      </c>
      <c r="N29" s="298" t="s">
        <v>343</v>
      </c>
      <c r="O29" s="299"/>
      <c r="P29" s="299"/>
      <c r="Q29" s="299"/>
      <c r="R29" s="299"/>
      <c r="S29" s="300"/>
    </row>
    <row r="30" spans="2:21">
      <c r="B30" s="197" t="s">
        <v>219</v>
      </c>
      <c r="C30" s="198"/>
      <c r="D30" s="198"/>
      <c r="E30" s="198"/>
      <c r="F30" s="198"/>
      <c r="G30" s="199"/>
      <c r="Q30" s="295"/>
      <c r="R30" s="295"/>
      <c r="S30" s="295"/>
    </row>
    <row r="31" spans="2:21">
      <c r="B31" s="197" t="s">
        <v>217</v>
      </c>
      <c r="C31" s="198"/>
      <c r="D31" s="198"/>
      <c r="E31" s="198"/>
      <c r="F31" s="198"/>
      <c r="G31" s="199"/>
      <c r="Q31" s="295"/>
      <c r="R31" s="295"/>
      <c r="S31" s="295"/>
    </row>
    <row r="32" spans="2:21">
      <c r="B32" s="197" t="s">
        <v>215</v>
      </c>
      <c r="C32" s="198"/>
      <c r="D32" s="198"/>
      <c r="E32" s="198"/>
      <c r="F32" s="198"/>
      <c r="G32" s="199"/>
      <c r="Q32" s="295"/>
      <c r="R32" s="295"/>
      <c r="S32" s="295"/>
    </row>
    <row r="33" spans="2:20">
      <c r="B33" s="197" t="s">
        <v>218</v>
      </c>
      <c r="C33" s="198"/>
      <c r="D33" s="198"/>
      <c r="E33" s="198"/>
      <c r="F33" s="198"/>
      <c r="G33" s="199"/>
      <c r="M33" s="289">
        <v>681</v>
      </c>
      <c r="N33" s="290" t="s">
        <v>349</v>
      </c>
      <c r="O33" s="305"/>
      <c r="P33" s="305"/>
      <c r="Q33" s="305"/>
      <c r="R33" s="305"/>
      <c r="S33" s="305"/>
      <c r="T33" s="306"/>
    </row>
    <row r="34" spans="2:20">
      <c r="B34" s="197" t="s">
        <v>220</v>
      </c>
      <c r="C34" s="198"/>
      <c r="D34" s="198"/>
      <c r="E34" s="198"/>
      <c r="F34" s="198"/>
      <c r="G34" s="199"/>
      <c r="M34" s="293">
        <v>6811</v>
      </c>
      <c r="N34" s="294" t="s">
        <v>350</v>
      </c>
      <c r="O34" s="307"/>
      <c r="P34" s="307"/>
      <c r="Q34" s="307"/>
      <c r="R34" s="307"/>
      <c r="S34" s="307"/>
      <c r="T34" s="308"/>
    </row>
    <row r="35" spans="2:20">
      <c r="B35" s="200" t="s">
        <v>221</v>
      </c>
      <c r="C35" s="201"/>
      <c r="D35" s="201"/>
      <c r="E35" s="201"/>
      <c r="F35" s="201"/>
      <c r="G35" s="202"/>
      <c r="M35" s="293">
        <v>68111</v>
      </c>
      <c r="N35" s="294" t="s">
        <v>351</v>
      </c>
      <c r="O35" s="307"/>
      <c r="P35" s="307"/>
      <c r="Q35" s="307"/>
      <c r="R35" s="307"/>
      <c r="S35" s="307"/>
      <c r="T35" s="308"/>
    </row>
    <row r="36" spans="2:20">
      <c r="M36" s="293">
        <v>68112</v>
      </c>
      <c r="N36" s="294" t="s">
        <v>352</v>
      </c>
      <c r="O36" s="307"/>
      <c r="P36" s="307"/>
      <c r="Q36" s="307"/>
      <c r="R36" s="307"/>
      <c r="S36" s="307"/>
      <c r="T36" s="308"/>
    </row>
    <row r="37" spans="2:20">
      <c r="M37" s="293">
        <v>6812</v>
      </c>
      <c r="N37" s="294" t="s">
        <v>353</v>
      </c>
      <c r="O37" s="307"/>
      <c r="P37" s="307"/>
      <c r="Q37" s="307"/>
      <c r="R37" s="307"/>
      <c r="S37" s="307"/>
      <c r="T37" s="308"/>
    </row>
    <row r="38" spans="2:20">
      <c r="M38" s="293">
        <v>6815</v>
      </c>
      <c r="N38" s="294" t="s">
        <v>354</v>
      </c>
      <c r="O38" s="307"/>
      <c r="P38" s="307"/>
      <c r="Q38" s="307"/>
      <c r="R38" s="307"/>
      <c r="S38" s="307"/>
      <c r="T38" s="308"/>
    </row>
    <row r="39" spans="2:20">
      <c r="M39" s="301">
        <v>6816</v>
      </c>
      <c r="N39" s="302" t="s">
        <v>355</v>
      </c>
      <c r="O39" s="307"/>
      <c r="P39" s="307"/>
      <c r="Q39" s="307"/>
      <c r="R39" s="307"/>
      <c r="S39" s="307"/>
      <c r="T39" s="308"/>
    </row>
    <row r="40" spans="2:20">
      <c r="M40" s="303">
        <v>6817</v>
      </c>
      <c r="N40" s="304" t="s">
        <v>356</v>
      </c>
      <c r="O40" s="309"/>
      <c r="P40" s="309"/>
      <c r="Q40" s="309"/>
      <c r="R40" s="309"/>
      <c r="S40" s="309"/>
      <c r="T40" s="310"/>
    </row>
    <row r="297" spans="1:1">
      <c r="A297" s="113" t="s">
        <v>155</v>
      </c>
    </row>
  </sheetData>
  <sheetProtection sheet="1" scenarios="1"/>
  <phoneticPr fontId="0" type="noConversion"/>
  <hyperlinks>
    <hyperlink ref="B34" location="Ann2!A1" display="Plan pluriannuel de financement - Annexe 2"/>
    <hyperlink ref="B29" location="Ann4!A1" display="Bilan propre - Annexe 4"/>
    <hyperlink ref="B32" location="Ann5!A1" display="Programme d'investissement - Annexe 5"/>
    <hyperlink ref="B31" location="Ann6!A1" display="Tableau des emprunts autorisés et contractés - Annexe 6"/>
    <hyperlink ref="B33" location="Ann7!A1" display="Tableau des emprunts nouveaux soumis à autorisation - Annexe 7"/>
    <hyperlink ref="B30" location="Ann8!A1" display="Bilan financier - Annexe 8"/>
    <hyperlink ref="B35" location="Ann10!A1" display="Tableau des surcoûts d'exploitation - Annexe 1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tabColor indexed="19"/>
    <pageSetUpPr autoPageBreaks="0" fitToPage="1"/>
  </sheetPr>
  <dimension ref="A1:AI207"/>
  <sheetViews>
    <sheetView workbookViewId="0"/>
  </sheetViews>
  <sheetFormatPr baseColWidth="10" defaultColWidth="11.42578125" defaultRowHeight="12.75"/>
  <cols>
    <col min="1" max="1" width="27" style="114" customWidth="1"/>
    <col min="2" max="2" width="9.7109375" style="114" hidden="1" customWidth="1"/>
    <col min="3" max="3" width="12.5703125" style="114" hidden="1" customWidth="1"/>
    <col min="4" max="4" width="12.140625" style="114" hidden="1" customWidth="1"/>
    <col min="5" max="5" width="11.85546875" style="114" hidden="1" customWidth="1"/>
    <col min="6" max="6" width="10.42578125" style="114" customWidth="1"/>
    <col min="7" max="7" width="9.5703125" style="114" customWidth="1"/>
    <col min="8" max="8" width="5" style="114" customWidth="1"/>
    <col min="9" max="9" width="11.5703125" style="114" customWidth="1"/>
    <col min="10" max="10" width="9" style="114" customWidth="1"/>
    <col min="11" max="13" width="8" style="114" customWidth="1"/>
    <col min="14" max="14" width="5.28515625" style="114" customWidth="1"/>
    <col min="15" max="15" width="4.85546875" style="114" customWidth="1"/>
    <col min="16" max="22" width="9.85546875" style="114" customWidth="1"/>
    <col min="23" max="16384" width="11.42578125" style="114"/>
  </cols>
  <sheetData>
    <row r="1" spans="1:35" ht="13.5" thickBot="1">
      <c r="A1" s="1">
        <f>etab</f>
        <v>0</v>
      </c>
      <c r="L1" s="3"/>
    </row>
    <row r="2" spans="1:35" s="115" customFormat="1" ht="16.5" thickBot="1">
      <c r="A2" s="267" t="s">
        <v>306</v>
      </c>
      <c r="B2" s="268"/>
      <c r="C2" s="268"/>
      <c r="D2" s="268"/>
      <c r="E2" s="268"/>
      <c r="F2" s="268"/>
      <c r="G2" s="268"/>
      <c r="H2" s="268"/>
      <c r="I2" s="268"/>
      <c r="J2" s="268"/>
      <c r="K2" s="268"/>
      <c r="L2" s="268"/>
      <c r="M2" s="268"/>
      <c r="N2" s="268"/>
      <c r="O2" s="268"/>
      <c r="P2" s="268"/>
      <c r="Q2" s="268"/>
      <c r="R2" s="269"/>
    </row>
    <row r="3" spans="1:35" s="115" customFormat="1">
      <c r="C3" s="116"/>
    </row>
    <row r="4" spans="1:35">
      <c r="I4" s="355"/>
    </row>
    <row r="5" spans="1:35">
      <c r="A5" s="270" t="s">
        <v>307</v>
      </c>
      <c r="B5" s="270" t="s">
        <v>308</v>
      </c>
      <c r="C5" s="270" t="s">
        <v>309</v>
      </c>
      <c r="D5" s="271" t="s">
        <v>310</v>
      </c>
      <c r="E5" s="271" t="s">
        <v>311</v>
      </c>
      <c r="F5" s="273" t="s">
        <v>313</v>
      </c>
      <c r="G5" s="272" t="s">
        <v>312</v>
      </c>
      <c r="H5" s="270" t="s">
        <v>314</v>
      </c>
      <c r="I5" s="272" t="s">
        <v>315</v>
      </c>
      <c r="J5" s="272" t="s">
        <v>316</v>
      </c>
      <c r="K5" s="272" t="s">
        <v>317</v>
      </c>
      <c r="L5" s="272" t="s">
        <v>318</v>
      </c>
      <c r="M5" s="272" t="s">
        <v>319</v>
      </c>
      <c r="N5" s="272" t="s">
        <v>320</v>
      </c>
      <c r="O5" s="272" t="s">
        <v>321</v>
      </c>
      <c r="P5" s="274">
        <f>exerciceclos</f>
        <v>2021</v>
      </c>
      <c r="Q5" s="274">
        <f t="shared" ref="Q5:AI5" si="0">P5+1</f>
        <v>2022</v>
      </c>
      <c r="R5" s="274">
        <f t="shared" si="0"/>
        <v>2023</v>
      </c>
      <c r="S5" s="274">
        <f t="shared" si="0"/>
        <v>2024</v>
      </c>
      <c r="T5" s="274">
        <f t="shared" si="0"/>
        <v>2025</v>
      </c>
      <c r="U5" s="274">
        <f t="shared" si="0"/>
        <v>2026</v>
      </c>
      <c r="V5" s="274">
        <f t="shared" si="0"/>
        <v>2027</v>
      </c>
      <c r="W5" s="274">
        <f t="shared" si="0"/>
        <v>2028</v>
      </c>
      <c r="X5" s="274">
        <f t="shared" si="0"/>
        <v>2029</v>
      </c>
      <c r="Y5" s="274">
        <f t="shared" si="0"/>
        <v>2030</v>
      </c>
      <c r="Z5" s="274">
        <f t="shared" si="0"/>
        <v>2031</v>
      </c>
      <c r="AA5" s="274">
        <f t="shared" si="0"/>
        <v>2032</v>
      </c>
      <c r="AB5" s="274">
        <f t="shared" si="0"/>
        <v>2033</v>
      </c>
      <c r="AC5" s="274">
        <f t="shared" si="0"/>
        <v>2034</v>
      </c>
      <c r="AD5" s="274">
        <f t="shared" si="0"/>
        <v>2035</v>
      </c>
      <c r="AE5" s="274">
        <f t="shared" si="0"/>
        <v>2036</v>
      </c>
      <c r="AF5" s="274">
        <f t="shared" si="0"/>
        <v>2037</v>
      </c>
      <c r="AG5" s="274">
        <f t="shared" si="0"/>
        <v>2038</v>
      </c>
      <c r="AH5" s="274">
        <f t="shared" si="0"/>
        <v>2039</v>
      </c>
      <c r="AI5" s="274">
        <f t="shared" si="0"/>
        <v>2040</v>
      </c>
    </row>
    <row r="6" spans="1:35">
      <c r="A6" s="275">
        <f>'Ann5'!B8</f>
        <v>0</v>
      </c>
      <c r="B6" s="276"/>
      <c r="C6" s="277"/>
      <c r="D6" s="278"/>
      <c r="E6" s="278"/>
      <c r="F6" s="354">
        <f>'Ann5'!C8</f>
        <v>0</v>
      </c>
      <c r="G6" s="279">
        <f>'Ann5'!D8</f>
        <v>0</v>
      </c>
      <c r="H6" s="281">
        <f>'Ann5'!F8</f>
        <v>0</v>
      </c>
      <c r="I6" s="282">
        <f t="shared" ref="I6:I37" ca="1" si="1">IF(CELL("contenu",G6)&gt;0,IF(dotationanneepleine=1,DATE(YEAR(G6)+1,1,1),G6),0)</f>
        <v>0</v>
      </c>
      <c r="J6" s="282">
        <f ca="1">IF(CELL("contenu",H6)&gt;0,DATE(YEAR(I6)+H6,MONTH(I6),DAY(I6)-1),0)</f>
        <v>0</v>
      </c>
      <c r="K6" s="283">
        <f t="shared" ref="K6:K37" si="2">IF(H6&gt;0,ROUNDUP(F6/H6,2),0)</f>
        <v>0</v>
      </c>
      <c r="L6" s="283">
        <f ca="1">IF(prorata=360,((12-MONTH(I6))*30)+(31-DAY(I6)),MIN(DATE(YEAR(I6),12,31)-I6+1,365))*K6/prorata</f>
        <v>0</v>
      </c>
      <c r="M6" s="283">
        <f ca="1">IF(dotationanneepleine=1,K6,IF((K6-L6)&lt;0.001,0,K6-L6))</f>
        <v>0</v>
      </c>
      <c r="N6" s="284">
        <f t="shared" ref="N6:N37" si="3">IF(YEAR(G6)&gt;1900,YEAR(G6),0)</f>
        <v>0</v>
      </c>
      <c r="O6" s="282"/>
      <c r="P6" s="285">
        <f ca="1">IF(OR(P$5&lt;YEAR($I6),P$5&gt;YEAR($J6)),0,IF(AND(P$5&gt;YEAR($I6),P$5&lt;YEAR($J6)),$K6,IF(P$5=YEAR($I6),$L6,IF(P$5=YEAR($J6),IF($M6=0,$K6,$M6)))))</f>
        <v>0</v>
      </c>
      <c r="Q6" s="285">
        <f t="shared" ref="P6:Y15" ca="1" si="4">IF(OR(Q$5&lt;YEAR($I6),Q$5&gt;YEAR($J6)),0,IF(AND(Q$5&gt;YEAR($I6),Q$5&lt;YEAR($J6)),$K6,IF(Q$5=YEAR($I6),$L6,IF(Q$5=YEAR($J6),IF($M6=0,$K6,$M6)))))</f>
        <v>0</v>
      </c>
      <c r="R6" s="285">
        <f t="shared" ca="1" si="4"/>
        <v>0</v>
      </c>
      <c r="S6" s="285">
        <f t="shared" ca="1" si="4"/>
        <v>0</v>
      </c>
      <c r="T6" s="285">
        <f t="shared" ca="1" si="4"/>
        <v>0</v>
      </c>
      <c r="U6" s="285">
        <f t="shared" ca="1" si="4"/>
        <v>0</v>
      </c>
      <c r="V6" s="285">
        <f t="shared" ca="1" si="4"/>
        <v>0</v>
      </c>
      <c r="W6" s="285">
        <f t="shared" ca="1" si="4"/>
        <v>0</v>
      </c>
      <c r="X6" s="285">
        <f t="shared" ca="1" si="4"/>
        <v>0</v>
      </c>
      <c r="Y6" s="285">
        <f t="shared" ca="1" si="4"/>
        <v>0</v>
      </c>
      <c r="Z6" s="285">
        <f t="shared" ref="Z6:AI15" ca="1" si="5">IF(OR(Z$5&lt;YEAR($I6),Z$5&gt;YEAR($J6)),0,IF(AND(Z$5&gt;YEAR($I6),Z$5&lt;YEAR($J6)),$K6,IF(Z$5=YEAR($I6),$L6,IF(Z$5=YEAR($J6),IF($M6=0,$K6,$M6)))))</f>
        <v>0</v>
      </c>
      <c r="AA6" s="285">
        <f t="shared" ca="1" si="5"/>
        <v>0</v>
      </c>
      <c r="AB6" s="285">
        <f t="shared" ca="1" si="5"/>
        <v>0</v>
      </c>
      <c r="AC6" s="285">
        <f t="shared" ca="1" si="5"/>
        <v>0</v>
      </c>
      <c r="AD6" s="285">
        <f t="shared" ca="1" si="5"/>
        <v>0</v>
      </c>
      <c r="AE6" s="285">
        <f t="shared" ca="1" si="5"/>
        <v>0</v>
      </c>
      <c r="AF6" s="285">
        <f t="shared" ca="1" si="5"/>
        <v>0</v>
      </c>
      <c r="AG6" s="285">
        <f t="shared" ca="1" si="5"/>
        <v>0</v>
      </c>
      <c r="AH6" s="285">
        <f t="shared" ca="1" si="5"/>
        <v>0</v>
      </c>
      <c r="AI6" s="285">
        <f t="shared" ca="1" si="5"/>
        <v>0</v>
      </c>
    </row>
    <row r="7" spans="1:35">
      <c r="A7" s="275">
        <f>'Ann5'!B9</f>
        <v>0</v>
      </c>
      <c r="B7" s="276"/>
      <c r="C7" s="277"/>
      <c r="D7" s="278"/>
      <c r="E7" s="278"/>
      <c r="F7" s="354">
        <f>'Ann5'!C9</f>
        <v>0</v>
      </c>
      <c r="G7" s="279">
        <f>'Ann5'!D9</f>
        <v>0</v>
      </c>
      <c r="H7" s="281">
        <f>'Ann5'!F9</f>
        <v>0</v>
      </c>
      <c r="I7" s="282">
        <f t="shared" ca="1" si="1"/>
        <v>0</v>
      </c>
      <c r="J7" s="282">
        <f t="shared" ref="J7:J70" ca="1" si="6">IF(CELL("contenu",H7)&gt;0,DATE(YEAR(I7)+H7,MONTH(I7),DAY(I7)-1),0)</f>
        <v>0</v>
      </c>
      <c r="K7" s="283">
        <f t="shared" si="2"/>
        <v>0</v>
      </c>
      <c r="L7" s="283">
        <f t="shared" ref="L7:L70" ca="1" si="7">IF(prorata=360,((12-MONTH(I7))*30)+(31-DAY(I7)),MIN(DATE(YEAR(I7),12,31)-I7+1,365))*K7/prorata</f>
        <v>0</v>
      </c>
      <c r="M7" s="283">
        <f t="shared" ref="M7:M70" ca="1" si="8">IF(dotationanneepleine=1,K7,IF((K7-L7)&lt;0.001,0,K7-L7))</f>
        <v>0</v>
      </c>
      <c r="N7" s="284">
        <f t="shared" si="3"/>
        <v>0</v>
      </c>
      <c r="O7" s="282"/>
      <c r="P7" s="285">
        <f t="shared" ca="1" si="4"/>
        <v>0</v>
      </c>
      <c r="Q7" s="285">
        <f t="shared" ca="1" si="4"/>
        <v>0</v>
      </c>
      <c r="R7" s="285">
        <f t="shared" ca="1" si="4"/>
        <v>0</v>
      </c>
      <c r="S7" s="285">
        <f t="shared" ca="1" si="4"/>
        <v>0</v>
      </c>
      <c r="T7" s="285">
        <f t="shared" ca="1" si="4"/>
        <v>0</v>
      </c>
      <c r="U7" s="285">
        <f t="shared" ca="1" si="4"/>
        <v>0</v>
      </c>
      <c r="V7" s="285">
        <f t="shared" ca="1" si="4"/>
        <v>0</v>
      </c>
      <c r="W7" s="285">
        <f t="shared" ca="1" si="4"/>
        <v>0</v>
      </c>
      <c r="X7" s="285">
        <f t="shared" ca="1" si="4"/>
        <v>0</v>
      </c>
      <c r="Y7" s="285">
        <f t="shared" ca="1" si="4"/>
        <v>0</v>
      </c>
      <c r="Z7" s="285">
        <f t="shared" ca="1" si="5"/>
        <v>0</v>
      </c>
      <c r="AA7" s="285">
        <f t="shared" ca="1" si="5"/>
        <v>0</v>
      </c>
      <c r="AB7" s="285">
        <f t="shared" ca="1" si="5"/>
        <v>0</v>
      </c>
      <c r="AC7" s="285">
        <f t="shared" ca="1" si="5"/>
        <v>0</v>
      </c>
      <c r="AD7" s="285">
        <f t="shared" ca="1" si="5"/>
        <v>0</v>
      </c>
      <c r="AE7" s="285">
        <f t="shared" ca="1" si="5"/>
        <v>0</v>
      </c>
      <c r="AF7" s="285">
        <f t="shared" ca="1" si="5"/>
        <v>0</v>
      </c>
      <c r="AG7" s="285">
        <f t="shared" ca="1" si="5"/>
        <v>0</v>
      </c>
      <c r="AH7" s="285">
        <f t="shared" ca="1" si="5"/>
        <v>0</v>
      </c>
      <c r="AI7" s="285">
        <f t="shared" ca="1" si="5"/>
        <v>0</v>
      </c>
    </row>
    <row r="8" spans="1:35">
      <c r="A8" s="275">
        <f>'Ann5'!B10</f>
        <v>0</v>
      </c>
      <c r="B8" s="276"/>
      <c r="C8" s="277"/>
      <c r="D8" s="278"/>
      <c r="E8" s="278"/>
      <c r="F8" s="354">
        <f>'Ann5'!C10</f>
        <v>0</v>
      </c>
      <c r="G8" s="279">
        <f>'Ann5'!D10</f>
        <v>0</v>
      </c>
      <c r="H8" s="281">
        <f>'Ann5'!F10</f>
        <v>0</v>
      </c>
      <c r="I8" s="282">
        <f t="shared" ca="1" si="1"/>
        <v>0</v>
      </c>
      <c r="J8" s="282">
        <f t="shared" ca="1" si="6"/>
        <v>0</v>
      </c>
      <c r="K8" s="283">
        <f t="shared" si="2"/>
        <v>0</v>
      </c>
      <c r="L8" s="283">
        <f t="shared" ca="1" si="7"/>
        <v>0</v>
      </c>
      <c r="M8" s="283">
        <f t="shared" ca="1" si="8"/>
        <v>0</v>
      </c>
      <c r="N8" s="284">
        <f t="shared" si="3"/>
        <v>0</v>
      </c>
      <c r="O8" s="282"/>
      <c r="P8" s="285">
        <f t="shared" ca="1" si="4"/>
        <v>0</v>
      </c>
      <c r="Q8" s="285">
        <f t="shared" ca="1" si="4"/>
        <v>0</v>
      </c>
      <c r="R8" s="285">
        <f t="shared" ca="1" si="4"/>
        <v>0</v>
      </c>
      <c r="S8" s="285">
        <f t="shared" ca="1" si="4"/>
        <v>0</v>
      </c>
      <c r="T8" s="285">
        <f t="shared" ca="1" si="4"/>
        <v>0</v>
      </c>
      <c r="U8" s="285">
        <f t="shared" ca="1" si="4"/>
        <v>0</v>
      </c>
      <c r="V8" s="285">
        <f t="shared" ca="1" si="4"/>
        <v>0</v>
      </c>
      <c r="W8" s="285">
        <f t="shared" ca="1" si="4"/>
        <v>0</v>
      </c>
      <c r="X8" s="285">
        <f t="shared" ca="1" si="4"/>
        <v>0</v>
      </c>
      <c r="Y8" s="285">
        <f t="shared" ca="1" si="4"/>
        <v>0</v>
      </c>
      <c r="Z8" s="285">
        <f t="shared" ca="1" si="5"/>
        <v>0</v>
      </c>
      <c r="AA8" s="285">
        <f t="shared" ca="1" si="5"/>
        <v>0</v>
      </c>
      <c r="AB8" s="285">
        <f t="shared" ca="1" si="5"/>
        <v>0</v>
      </c>
      <c r="AC8" s="285">
        <f t="shared" ca="1" si="5"/>
        <v>0</v>
      </c>
      <c r="AD8" s="285">
        <f t="shared" ca="1" si="5"/>
        <v>0</v>
      </c>
      <c r="AE8" s="285">
        <f t="shared" ca="1" si="5"/>
        <v>0</v>
      </c>
      <c r="AF8" s="285">
        <f t="shared" ca="1" si="5"/>
        <v>0</v>
      </c>
      <c r="AG8" s="285">
        <f t="shared" ca="1" si="5"/>
        <v>0</v>
      </c>
      <c r="AH8" s="285">
        <f t="shared" ca="1" si="5"/>
        <v>0</v>
      </c>
      <c r="AI8" s="285">
        <f t="shared" ca="1" si="5"/>
        <v>0</v>
      </c>
    </row>
    <row r="9" spans="1:35">
      <c r="A9" s="275">
        <f>'Ann5'!B11</f>
        <v>0</v>
      </c>
      <c r="B9" s="276"/>
      <c r="C9" s="277"/>
      <c r="D9" s="278"/>
      <c r="E9" s="278"/>
      <c r="F9" s="354">
        <f>'Ann5'!C11</f>
        <v>0</v>
      </c>
      <c r="G9" s="279">
        <f>'Ann5'!D11</f>
        <v>0</v>
      </c>
      <c r="H9" s="281">
        <f>'Ann5'!F11</f>
        <v>0</v>
      </c>
      <c r="I9" s="282">
        <f t="shared" ca="1" si="1"/>
        <v>0</v>
      </c>
      <c r="J9" s="282">
        <f t="shared" ca="1" si="6"/>
        <v>0</v>
      </c>
      <c r="K9" s="283">
        <f t="shared" si="2"/>
        <v>0</v>
      </c>
      <c r="L9" s="283">
        <f t="shared" ca="1" si="7"/>
        <v>0</v>
      </c>
      <c r="M9" s="283">
        <f t="shared" ca="1" si="8"/>
        <v>0</v>
      </c>
      <c r="N9" s="284">
        <f t="shared" si="3"/>
        <v>0</v>
      </c>
      <c r="O9" s="282"/>
      <c r="P9" s="285">
        <f t="shared" ca="1" si="4"/>
        <v>0</v>
      </c>
      <c r="Q9" s="285">
        <f t="shared" ca="1" si="4"/>
        <v>0</v>
      </c>
      <c r="R9" s="285">
        <f t="shared" ca="1" si="4"/>
        <v>0</v>
      </c>
      <c r="S9" s="285">
        <f t="shared" ca="1" si="4"/>
        <v>0</v>
      </c>
      <c r="T9" s="285">
        <f t="shared" ca="1" si="4"/>
        <v>0</v>
      </c>
      <c r="U9" s="285">
        <f t="shared" ca="1" si="4"/>
        <v>0</v>
      </c>
      <c r="V9" s="285">
        <f t="shared" ca="1" si="4"/>
        <v>0</v>
      </c>
      <c r="W9" s="285">
        <f t="shared" ca="1" si="4"/>
        <v>0</v>
      </c>
      <c r="X9" s="285">
        <f t="shared" ca="1" si="4"/>
        <v>0</v>
      </c>
      <c r="Y9" s="285">
        <f t="shared" ca="1" si="4"/>
        <v>0</v>
      </c>
      <c r="Z9" s="285">
        <f t="shared" ca="1" si="5"/>
        <v>0</v>
      </c>
      <c r="AA9" s="285">
        <f t="shared" ca="1" si="5"/>
        <v>0</v>
      </c>
      <c r="AB9" s="285">
        <f t="shared" ca="1" si="5"/>
        <v>0</v>
      </c>
      <c r="AC9" s="285">
        <f t="shared" ca="1" si="5"/>
        <v>0</v>
      </c>
      <c r="AD9" s="285">
        <f t="shared" ca="1" si="5"/>
        <v>0</v>
      </c>
      <c r="AE9" s="285">
        <f t="shared" ca="1" si="5"/>
        <v>0</v>
      </c>
      <c r="AF9" s="285">
        <f t="shared" ca="1" si="5"/>
        <v>0</v>
      </c>
      <c r="AG9" s="285">
        <f t="shared" ca="1" si="5"/>
        <v>0</v>
      </c>
      <c r="AH9" s="285">
        <f t="shared" ca="1" si="5"/>
        <v>0</v>
      </c>
      <c r="AI9" s="285">
        <f t="shared" ca="1" si="5"/>
        <v>0</v>
      </c>
    </row>
    <row r="10" spans="1:35">
      <c r="A10" s="275">
        <f>'Ann5'!B12</f>
        <v>0</v>
      </c>
      <c r="B10" s="276"/>
      <c r="C10" s="277"/>
      <c r="D10" s="278"/>
      <c r="E10" s="278"/>
      <c r="F10" s="354">
        <f>'Ann5'!C12</f>
        <v>0</v>
      </c>
      <c r="G10" s="279">
        <f>'Ann5'!D12</f>
        <v>0</v>
      </c>
      <c r="H10" s="281">
        <f>'Ann5'!F12</f>
        <v>0</v>
      </c>
      <c r="I10" s="282">
        <f t="shared" ca="1" si="1"/>
        <v>0</v>
      </c>
      <c r="J10" s="282">
        <f t="shared" ca="1" si="6"/>
        <v>0</v>
      </c>
      <c r="K10" s="283">
        <f t="shared" si="2"/>
        <v>0</v>
      </c>
      <c r="L10" s="283">
        <f t="shared" ca="1" si="7"/>
        <v>0</v>
      </c>
      <c r="M10" s="283">
        <f t="shared" ca="1" si="8"/>
        <v>0</v>
      </c>
      <c r="N10" s="284">
        <f t="shared" si="3"/>
        <v>0</v>
      </c>
      <c r="O10" s="282"/>
      <c r="P10" s="285">
        <f t="shared" ca="1" si="4"/>
        <v>0</v>
      </c>
      <c r="Q10" s="285">
        <f t="shared" ca="1" si="4"/>
        <v>0</v>
      </c>
      <c r="R10" s="285">
        <f t="shared" ca="1" si="4"/>
        <v>0</v>
      </c>
      <c r="S10" s="285">
        <f t="shared" ca="1" si="4"/>
        <v>0</v>
      </c>
      <c r="T10" s="285">
        <f t="shared" ca="1" si="4"/>
        <v>0</v>
      </c>
      <c r="U10" s="285">
        <f t="shared" ca="1" si="4"/>
        <v>0</v>
      </c>
      <c r="V10" s="285">
        <f t="shared" ca="1" si="4"/>
        <v>0</v>
      </c>
      <c r="W10" s="285">
        <f t="shared" ca="1" si="4"/>
        <v>0</v>
      </c>
      <c r="X10" s="285">
        <f t="shared" ca="1" si="4"/>
        <v>0</v>
      </c>
      <c r="Y10" s="285">
        <f t="shared" ca="1" si="4"/>
        <v>0</v>
      </c>
      <c r="Z10" s="285">
        <f t="shared" ca="1" si="5"/>
        <v>0</v>
      </c>
      <c r="AA10" s="285">
        <f t="shared" ca="1" si="5"/>
        <v>0</v>
      </c>
      <c r="AB10" s="285">
        <f t="shared" ca="1" si="5"/>
        <v>0</v>
      </c>
      <c r="AC10" s="285">
        <f t="shared" ca="1" si="5"/>
        <v>0</v>
      </c>
      <c r="AD10" s="285">
        <f t="shared" ca="1" si="5"/>
        <v>0</v>
      </c>
      <c r="AE10" s="285">
        <f t="shared" ca="1" si="5"/>
        <v>0</v>
      </c>
      <c r="AF10" s="285">
        <f t="shared" ca="1" si="5"/>
        <v>0</v>
      </c>
      <c r="AG10" s="285">
        <f t="shared" ca="1" si="5"/>
        <v>0</v>
      </c>
      <c r="AH10" s="285">
        <f t="shared" ca="1" si="5"/>
        <v>0</v>
      </c>
      <c r="AI10" s="285">
        <f t="shared" ca="1" si="5"/>
        <v>0</v>
      </c>
    </row>
    <row r="11" spans="1:35">
      <c r="A11" s="275">
        <f>'Ann5'!B13</f>
        <v>0</v>
      </c>
      <c r="B11" s="276"/>
      <c r="C11" s="277"/>
      <c r="D11" s="278"/>
      <c r="E11" s="278"/>
      <c r="F11" s="354">
        <f>'Ann5'!C13</f>
        <v>0</v>
      </c>
      <c r="G11" s="279">
        <f>'Ann5'!D13</f>
        <v>0</v>
      </c>
      <c r="H11" s="281">
        <f>'Ann5'!F13</f>
        <v>0</v>
      </c>
      <c r="I11" s="282">
        <f t="shared" ca="1" si="1"/>
        <v>0</v>
      </c>
      <c r="J11" s="282">
        <f t="shared" ca="1" si="6"/>
        <v>0</v>
      </c>
      <c r="K11" s="283">
        <f t="shared" si="2"/>
        <v>0</v>
      </c>
      <c r="L11" s="283">
        <f t="shared" ca="1" si="7"/>
        <v>0</v>
      </c>
      <c r="M11" s="283">
        <f t="shared" ca="1" si="8"/>
        <v>0</v>
      </c>
      <c r="N11" s="284">
        <f t="shared" si="3"/>
        <v>0</v>
      </c>
      <c r="O11" s="282"/>
      <c r="P11" s="285">
        <f t="shared" ca="1" si="4"/>
        <v>0</v>
      </c>
      <c r="Q11" s="285">
        <f t="shared" ca="1" si="4"/>
        <v>0</v>
      </c>
      <c r="R11" s="285">
        <f t="shared" ca="1" si="4"/>
        <v>0</v>
      </c>
      <c r="S11" s="285">
        <f t="shared" ca="1" si="4"/>
        <v>0</v>
      </c>
      <c r="T11" s="285">
        <f t="shared" ca="1" si="4"/>
        <v>0</v>
      </c>
      <c r="U11" s="285">
        <f t="shared" ca="1" si="4"/>
        <v>0</v>
      </c>
      <c r="V11" s="285">
        <f t="shared" ca="1" si="4"/>
        <v>0</v>
      </c>
      <c r="W11" s="285">
        <f t="shared" ca="1" si="4"/>
        <v>0</v>
      </c>
      <c r="X11" s="285">
        <f t="shared" ca="1" si="4"/>
        <v>0</v>
      </c>
      <c r="Y11" s="285">
        <f t="shared" ca="1" si="4"/>
        <v>0</v>
      </c>
      <c r="Z11" s="285">
        <f t="shared" ca="1" si="5"/>
        <v>0</v>
      </c>
      <c r="AA11" s="285">
        <f t="shared" ca="1" si="5"/>
        <v>0</v>
      </c>
      <c r="AB11" s="285">
        <f t="shared" ca="1" si="5"/>
        <v>0</v>
      </c>
      <c r="AC11" s="285">
        <f t="shared" ca="1" si="5"/>
        <v>0</v>
      </c>
      <c r="AD11" s="285">
        <f t="shared" ca="1" si="5"/>
        <v>0</v>
      </c>
      <c r="AE11" s="285">
        <f t="shared" ca="1" si="5"/>
        <v>0</v>
      </c>
      <c r="AF11" s="285">
        <f t="shared" ca="1" si="5"/>
        <v>0</v>
      </c>
      <c r="AG11" s="285">
        <f t="shared" ca="1" si="5"/>
        <v>0</v>
      </c>
      <c r="AH11" s="285">
        <f t="shared" ca="1" si="5"/>
        <v>0</v>
      </c>
      <c r="AI11" s="285">
        <f t="shared" ca="1" si="5"/>
        <v>0</v>
      </c>
    </row>
    <row r="12" spans="1:35">
      <c r="A12" s="275">
        <f>'Ann5'!B14</f>
        <v>0</v>
      </c>
      <c r="B12" s="276"/>
      <c r="C12" s="277"/>
      <c r="D12" s="278"/>
      <c r="E12" s="278"/>
      <c r="F12" s="354">
        <f>'Ann5'!C14</f>
        <v>0</v>
      </c>
      <c r="G12" s="279">
        <f>'Ann5'!D14</f>
        <v>0</v>
      </c>
      <c r="H12" s="281">
        <f>'Ann5'!F14</f>
        <v>0</v>
      </c>
      <c r="I12" s="282">
        <f t="shared" ca="1" si="1"/>
        <v>0</v>
      </c>
      <c r="J12" s="282">
        <f t="shared" ca="1" si="6"/>
        <v>0</v>
      </c>
      <c r="K12" s="283">
        <f t="shared" si="2"/>
        <v>0</v>
      </c>
      <c r="L12" s="283">
        <f t="shared" ca="1" si="7"/>
        <v>0</v>
      </c>
      <c r="M12" s="283">
        <f t="shared" ca="1" si="8"/>
        <v>0</v>
      </c>
      <c r="N12" s="284">
        <f t="shared" si="3"/>
        <v>0</v>
      </c>
      <c r="O12" s="282"/>
      <c r="P12" s="285">
        <f t="shared" ca="1" si="4"/>
        <v>0</v>
      </c>
      <c r="Q12" s="285">
        <f t="shared" ca="1" si="4"/>
        <v>0</v>
      </c>
      <c r="R12" s="285">
        <f t="shared" ca="1" si="4"/>
        <v>0</v>
      </c>
      <c r="S12" s="285">
        <f t="shared" ca="1" si="4"/>
        <v>0</v>
      </c>
      <c r="T12" s="285">
        <f t="shared" ca="1" si="4"/>
        <v>0</v>
      </c>
      <c r="U12" s="285">
        <f t="shared" ca="1" si="4"/>
        <v>0</v>
      </c>
      <c r="V12" s="285">
        <f t="shared" ca="1" si="4"/>
        <v>0</v>
      </c>
      <c r="W12" s="285">
        <f t="shared" ca="1" si="4"/>
        <v>0</v>
      </c>
      <c r="X12" s="285">
        <f t="shared" ca="1" si="4"/>
        <v>0</v>
      </c>
      <c r="Y12" s="285">
        <f t="shared" ca="1" si="4"/>
        <v>0</v>
      </c>
      <c r="Z12" s="285">
        <f t="shared" ca="1" si="5"/>
        <v>0</v>
      </c>
      <c r="AA12" s="285">
        <f t="shared" ca="1" si="5"/>
        <v>0</v>
      </c>
      <c r="AB12" s="285">
        <f t="shared" ca="1" si="5"/>
        <v>0</v>
      </c>
      <c r="AC12" s="285">
        <f t="shared" ca="1" si="5"/>
        <v>0</v>
      </c>
      <c r="AD12" s="285">
        <f t="shared" ca="1" si="5"/>
        <v>0</v>
      </c>
      <c r="AE12" s="285">
        <f t="shared" ca="1" si="5"/>
        <v>0</v>
      </c>
      <c r="AF12" s="285">
        <f t="shared" ca="1" si="5"/>
        <v>0</v>
      </c>
      <c r="AG12" s="285">
        <f t="shared" ca="1" si="5"/>
        <v>0</v>
      </c>
      <c r="AH12" s="285">
        <f t="shared" ca="1" si="5"/>
        <v>0</v>
      </c>
      <c r="AI12" s="285">
        <f t="shared" ca="1" si="5"/>
        <v>0</v>
      </c>
    </row>
    <row r="13" spans="1:35">
      <c r="A13" s="275">
        <f>'Ann5'!B15</f>
        <v>0</v>
      </c>
      <c r="B13" s="276"/>
      <c r="C13" s="277"/>
      <c r="D13" s="278"/>
      <c r="E13" s="278"/>
      <c r="F13" s="354">
        <f>'Ann5'!C15</f>
        <v>0</v>
      </c>
      <c r="G13" s="279">
        <f>'Ann5'!D15</f>
        <v>0</v>
      </c>
      <c r="H13" s="281">
        <f>'Ann5'!F15</f>
        <v>0</v>
      </c>
      <c r="I13" s="282">
        <f t="shared" ca="1" si="1"/>
        <v>0</v>
      </c>
      <c r="J13" s="282">
        <f t="shared" ca="1" si="6"/>
        <v>0</v>
      </c>
      <c r="K13" s="283">
        <f t="shared" si="2"/>
        <v>0</v>
      </c>
      <c r="L13" s="283">
        <f t="shared" ca="1" si="7"/>
        <v>0</v>
      </c>
      <c r="M13" s="283">
        <f t="shared" ca="1" si="8"/>
        <v>0</v>
      </c>
      <c r="N13" s="284">
        <f t="shared" si="3"/>
        <v>0</v>
      </c>
      <c r="O13" s="282"/>
      <c r="P13" s="285">
        <f t="shared" ca="1" si="4"/>
        <v>0</v>
      </c>
      <c r="Q13" s="285">
        <f t="shared" ca="1" si="4"/>
        <v>0</v>
      </c>
      <c r="R13" s="285">
        <f t="shared" ca="1" si="4"/>
        <v>0</v>
      </c>
      <c r="S13" s="285">
        <f t="shared" ca="1" si="4"/>
        <v>0</v>
      </c>
      <c r="T13" s="285">
        <f t="shared" ca="1" si="4"/>
        <v>0</v>
      </c>
      <c r="U13" s="285">
        <f t="shared" ca="1" si="4"/>
        <v>0</v>
      </c>
      <c r="V13" s="285">
        <f t="shared" ca="1" si="4"/>
        <v>0</v>
      </c>
      <c r="W13" s="285">
        <f t="shared" ca="1" si="4"/>
        <v>0</v>
      </c>
      <c r="X13" s="285">
        <f t="shared" ca="1" si="4"/>
        <v>0</v>
      </c>
      <c r="Y13" s="285">
        <f t="shared" ca="1" si="4"/>
        <v>0</v>
      </c>
      <c r="Z13" s="285">
        <f t="shared" ca="1" si="5"/>
        <v>0</v>
      </c>
      <c r="AA13" s="285">
        <f t="shared" ca="1" si="5"/>
        <v>0</v>
      </c>
      <c r="AB13" s="285">
        <f t="shared" ca="1" si="5"/>
        <v>0</v>
      </c>
      <c r="AC13" s="285">
        <f t="shared" ca="1" si="5"/>
        <v>0</v>
      </c>
      <c r="AD13" s="285">
        <f t="shared" ca="1" si="5"/>
        <v>0</v>
      </c>
      <c r="AE13" s="285">
        <f t="shared" ca="1" si="5"/>
        <v>0</v>
      </c>
      <c r="AF13" s="285">
        <f t="shared" ca="1" si="5"/>
        <v>0</v>
      </c>
      <c r="AG13" s="285">
        <f t="shared" ca="1" si="5"/>
        <v>0</v>
      </c>
      <c r="AH13" s="285">
        <f t="shared" ca="1" si="5"/>
        <v>0</v>
      </c>
      <c r="AI13" s="285">
        <f t="shared" ca="1" si="5"/>
        <v>0</v>
      </c>
    </row>
    <row r="14" spans="1:35">
      <c r="A14" s="275">
        <f>'Ann5'!B16</f>
        <v>0</v>
      </c>
      <c r="B14" s="276"/>
      <c r="C14" s="277"/>
      <c r="D14" s="278"/>
      <c r="E14" s="278"/>
      <c r="F14" s="354">
        <f>'Ann5'!C16</f>
        <v>0</v>
      </c>
      <c r="G14" s="279">
        <f>'Ann5'!D16</f>
        <v>0</v>
      </c>
      <c r="H14" s="281">
        <f>'Ann5'!F16</f>
        <v>0</v>
      </c>
      <c r="I14" s="282">
        <f t="shared" ca="1" si="1"/>
        <v>0</v>
      </c>
      <c r="J14" s="282">
        <f t="shared" ca="1" si="6"/>
        <v>0</v>
      </c>
      <c r="K14" s="283">
        <f t="shared" si="2"/>
        <v>0</v>
      </c>
      <c r="L14" s="283">
        <f t="shared" ca="1" si="7"/>
        <v>0</v>
      </c>
      <c r="M14" s="283">
        <f t="shared" ca="1" si="8"/>
        <v>0</v>
      </c>
      <c r="N14" s="284">
        <f t="shared" si="3"/>
        <v>0</v>
      </c>
      <c r="O14" s="282"/>
      <c r="P14" s="285">
        <f t="shared" ca="1" si="4"/>
        <v>0</v>
      </c>
      <c r="Q14" s="285">
        <f t="shared" ca="1" si="4"/>
        <v>0</v>
      </c>
      <c r="R14" s="285">
        <f t="shared" ca="1" si="4"/>
        <v>0</v>
      </c>
      <c r="S14" s="285">
        <f t="shared" ca="1" si="4"/>
        <v>0</v>
      </c>
      <c r="T14" s="285">
        <f t="shared" ca="1" si="4"/>
        <v>0</v>
      </c>
      <c r="U14" s="285">
        <f t="shared" ca="1" si="4"/>
        <v>0</v>
      </c>
      <c r="V14" s="285">
        <f t="shared" ca="1" si="4"/>
        <v>0</v>
      </c>
      <c r="W14" s="285">
        <f t="shared" ca="1" si="4"/>
        <v>0</v>
      </c>
      <c r="X14" s="285">
        <f t="shared" ca="1" si="4"/>
        <v>0</v>
      </c>
      <c r="Y14" s="285">
        <f t="shared" ca="1" si="4"/>
        <v>0</v>
      </c>
      <c r="Z14" s="285">
        <f t="shared" ca="1" si="5"/>
        <v>0</v>
      </c>
      <c r="AA14" s="285">
        <f t="shared" ca="1" si="5"/>
        <v>0</v>
      </c>
      <c r="AB14" s="285">
        <f t="shared" ca="1" si="5"/>
        <v>0</v>
      </c>
      <c r="AC14" s="285">
        <f t="shared" ca="1" si="5"/>
        <v>0</v>
      </c>
      <c r="AD14" s="285">
        <f t="shared" ca="1" si="5"/>
        <v>0</v>
      </c>
      <c r="AE14" s="285">
        <f t="shared" ca="1" si="5"/>
        <v>0</v>
      </c>
      <c r="AF14" s="285">
        <f t="shared" ca="1" si="5"/>
        <v>0</v>
      </c>
      <c r="AG14" s="285">
        <f t="shared" ca="1" si="5"/>
        <v>0</v>
      </c>
      <c r="AH14" s="285">
        <f t="shared" ca="1" si="5"/>
        <v>0</v>
      </c>
      <c r="AI14" s="285">
        <f t="shared" ca="1" si="5"/>
        <v>0</v>
      </c>
    </row>
    <row r="15" spans="1:35">
      <c r="A15" s="275">
        <f>'Ann5'!B17</f>
        <v>0</v>
      </c>
      <c r="B15" s="276"/>
      <c r="C15" s="277"/>
      <c r="D15" s="278"/>
      <c r="E15" s="278"/>
      <c r="F15" s="354">
        <f>'Ann5'!C17</f>
        <v>0</v>
      </c>
      <c r="G15" s="279">
        <f>'Ann5'!D17</f>
        <v>0</v>
      </c>
      <c r="H15" s="281">
        <f>'Ann5'!F17</f>
        <v>0</v>
      </c>
      <c r="I15" s="282">
        <f t="shared" ca="1" si="1"/>
        <v>0</v>
      </c>
      <c r="J15" s="282">
        <f t="shared" ca="1" si="6"/>
        <v>0</v>
      </c>
      <c r="K15" s="283">
        <f t="shared" si="2"/>
        <v>0</v>
      </c>
      <c r="L15" s="283">
        <f t="shared" ca="1" si="7"/>
        <v>0</v>
      </c>
      <c r="M15" s="283">
        <f t="shared" ca="1" si="8"/>
        <v>0</v>
      </c>
      <c r="N15" s="284">
        <f t="shared" si="3"/>
        <v>0</v>
      </c>
      <c r="O15" s="282"/>
      <c r="P15" s="285">
        <f t="shared" ca="1" si="4"/>
        <v>0</v>
      </c>
      <c r="Q15" s="285">
        <f t="shared" ca="1" si="4"/>
        <v>0</v>
      </c>
      <c r="R15" s="285">
        <f t="shared" ca="1" si="4"/>
        <v>0</v>
      </c>
      <c r="S15" s="285">
        <f t="shared" ca="1" si="4"/>
        <v>0</v>
      </c>
      <c r="T15" s="285">
        <f t="shared" ca="1" si="4"/>
        <v>0</v>
      </c>
      <c r="U15" s="285">
        <f t="shared" ca="1" si="4"/>
        <v>0</v>
      </c>
      <c r="V15" s="285">
        <f t="shared" ca="1" si="4"/>
        <v>0</v>
      </c>
      <c r="W15" s="285">
        <f t="shared" ca="1" si="4"/>
        <v>0</v>
      </c>
      <c r="X15" s="285">
        <f t="shared" ca="1" si="4"/>
        <v>0</v>
      </c>
      <c r="Y15" s="285">
        <f t="shared" ca="1" si="4"/>
        <v>0</v>
      </c>
      <c r="Z15" s="285">
        <f t="shared" ca="1" si="5"/>
        <v>0</v>
      </c>
      <c r="AA15" s="285">
        <f t="shared" ca="1" si="5"/>
        <v>0</v>
      </c>
      <c r="AB15" s="285">
        <f t="shared" ca="1" si="5"/>
        <v>0</v>
      </c>
      <c r="AC15" s="285">
        <f t="shared" ca="1" si="5"/>
        <v>0</v>
      </c>
      <c r="AD15" s="285">
        <f t="shared" ca="1" si="5"/>
        <v>0</v>
      </c>
      <c r="AE15" s="285">
        <f t="shared" ca="1" si="5"/>
        <v>0</v>
      </c>
      <c r="AF15" s="285">
        <f t="shared" ca="1" si="5"/>
        <v>0</v>
      </c>
      <c r="AG15" s="285">
        <f t="shared" ca="1" si="5"/>
        <v>0</v>
      </c>
      <c r="AH15" s="285">
        <f t="shared" ca="1" si="5"/>
        <v>0</v>
      </c>
      <c r="AI15" s="285">
        <f t="shared" ca="1" si="5"/>
        <v>0</v>
      </c>
    </row>
    <row r="16" spans="1:35">
      <c r="A16" s="275">
        <f>'Ann5'!B18</f>
        <v>0</v>
      </c>
      <c r="B16" s="276"/>
      <c r="C16" s="277"/>
      <c r="D16" s="278"/>
      <c r="E16" s="278"/>
      <c r="F16" s="354">
        <f>'Ann5'!C18</f>
        <v>0</v>
      </c>
      <c r="G16" s="279">
        <f>'Ann5'!D18</f>
        <v>0</v>
      </c>
      <c r="H16" s="281">
        <f>'Ann5'!F18</f>
        <v>0</v>
      </c>
      <c r="I16" s="282">
        <f t="shared" ca="1" si="1"/>
        <v>0</v>
      </c>
      <c r="J16" s="282">
        <f t="shared" ca="1" si="6"/>
        <v>0</v>
      </c>
      <c r="K16" s="283">
        <f t="shared" si="2"/>
        <v>0</v>
      </c>
      <c r="L16" s="283">
        <f t="shared" ca="1" si="7"/>
        <v>0</v>
      </c>
      <c r="M16" s="283">
        <f t="shared" ca="1" si="8"/>
        <v>0</v>
      </c>
      <c r="N16" s="284">
        <f t="shared" si="3"/>
        <v>0</v>
      </c>
      <c r="O16" s="282"/>
      <c r="P16" s="285">
        <f t="shared" ref="P16:Y25" ca="1" si="9">IF(OR(P$5&lt;YEAR($I16),P$5&gt;YEAR($J16)),0,IF(AND(P$5&gt;YEAR($I16),P$5&lt;YEAR($J16)),$K16,IF(P$5=YEAR($I16),$L16,IF(P$5=YEAR($J16),IF($M16=0,$K16,$M16)))))</f>
        <v>0</v>
      </c>
      <c r="Q16" s="285">
        <f t="shared" ca="1" si="9"/>
        <v>0</v>
      </c>
      <c r="R16" s="285">
        <f t="shared" ca="1" si="9"/>
        <v>0</v>
      </c>
      <c r="S16" s="285">
        <f t="shared" ca="1" si="9"/>
        <v>0</v>
      </c>
      <c r="T16" s="285">
        <f t="shared" ca="1" si="9"/>
        <v>0</v>
      </c>
      <c r="U16" s="285">
        <f t="shared" ca="1" si="9"/>
        <v>0</v>
      </c>
      <c r="V16" s="285">
        <f t="shared" ca="1" si="9"/>
        <v>0</v>
      </c>
      <c r="W16" s="285">
        <f t="shared" ca="1" si="9"/>
        <v>0</v>
      </c>
      <c r="X16" s="285">
        <f t="shared" ca="1" si="9"/>
        <v>0</v>
      </c>
      <c r="Y16" s="285">
        <f t="shared" ca="1" si="9"/>
        <v>0</v>
      </c>
      <c r="Z16" s="285">
        <f t="shared" ref="Z16:AI25" ca="1" si="10">IF(OR(Z$5&lt;YEAR($I16),Z$5&gt;YEAR($J16)),0,IF(AND(Z$5&gt;YEAR($I16),Z$5&lt;YEAR($J16)),$K16,IF(Z$5=YEAR($I16),$L16,IF(Z$5=YEAR($J16),IF($M16=0,$K16,$M16)))))</f>
        <v>0</v>
      </c>
      <c r="AA16" s="285">
        <f t="shared" ca="1" si="10"/>
        <v>0</v>
      </c>
      <c r="AB16" s="285">
        <f t="shared" ca="1" si="10"/>
        <v>0</v>
      </c>
      <c r="AC16" s="285">
        <f t="shared" ca="1" si="10"/>
        <v>0</v>
      </c>
      <c r="AD16" s="285">
        <f t="shared" ca="1" si="10"/>
        <v>0</v>
      </c>
      <c r="AE16" s="285">
        <f t="shared" ca="1" si="10"/>
        <v>0</v>
      </c>
      <c r="AF16" s="285">
        <f t="shared" ca="1" si="10"/>
        <v>0</v>
      </c>
      <c r="AG16" s="285">
        <f t="shared" ca="1" si="10"/>
        <v>0</v>
      </c>
      <c r="AH16" s="285">
        <f t="shared" ca="1" si="10"/>
        <v>0</v>
      </c>
      <c r="AI16" s="285">
        <f t="shared" ca="1" si="10"/>
        <v>0</v>
      </c>
    </row>
    <row r="17" spans="1:35">
      <c r="A17" s="275">
        <f>'Ann5'!B19</f>
        <v>0</v>
      </c>
      <c r="B17" s="276"/>
      <c r="C17" s="277"/>
      <c r="D17" s="278"/>
      <c r="E17" s="278"/>
      <c r="F17" s="354">
        <f>'Ann5'!C19</f>
        <v>0</v>
      </c>
      <c r="G17" s="279">
        <f>'Ann5'!D19</f>
        <v>0</v>
      </c>
      <c r="H17" s="281">
        <f>'Ann5'!F19</f>
        <v>0</v>
      </c>
      <c r="I17" s="282">
        <f t="shared" ca="1" si="1"/>
        <v>0</v>
      </c>
      <c r="J17" s="282">
        <f t="shared" ca="1" si="6"/>
        <v>0</v>
      </c>
      <c r="K17" s="283">
        <f t="shared" si="2"/>
        <v>0</v>
      </c>
      <c r="L17" s="283">
        <f t="shared" ca="1" si="7"/>
        <v>0</v>
      </c>
      <c r="M17" s="283">
        <f t="shared" ca="1" si="8"/>
        <v>0</v>
      </c>
      <c r="N17" s="284">
        <f t="shared" si="3"/>
        <v>0</v>
      </c>
      <c r="O17" s="282"/>
      <c r="P17" s="285">
        <f t="shared" ca="1" si="9"/>
        <v>0</v>
      </c>
      <c r="Q17" s="285">
        <f t="shared" ca="1" si="9"/>
        <v>0</v>
      </c>
      <c r="R17" s="285">
        <f t="shared" ca="1" si="9"/>
        <v>0</v>
      </c>
      <c r="S17" s="285">
        <f t="shared" ca="1" si="9"/>
        <v>0</v>
      </c>
      <c r="T17" s="285">
        <f t="shared" ca="1" si="9"/>
        <v>0</v>
      </c>
      <c r="U17" s="285">
        <f t="shared" ca="1" si="9"/>
        <v>0</v>
      </c>
      <c r="V17" s="285">
        <f t="shared" ca="1" si="9"/>
        <v>0</v>
      </c>
      <c r="W17" s="285">
        <f t="shared" ca="1" si="9"/>
        <v>0</v>
      </c>
      <c r="X17" s="285">
        <f t="shared" ca="1" si="9"/>
        <v>0</v>
      </c>
      <c r="Y17" s="285">
        <f t="shared" ca="1" si="9"/>
        <v>0</v>
      </c>
      <c r="Z17" s="285">
        <f t="shared" ca="1" si="10"/>
        <v>0</v>
      </c>
      <c r="AA17" s="285">
        <f t="shared" ca="1" si="10"/>
        <v>0</v>
      </c>
      <c r="AB17" s="285">
        <f t="shared" ca="1" si="10"/>
        <v>0</v>
      </c>
      <c r="AC17" s="285">
        <f t="shared" ca="1" si="10"/>
        <v>0</v>
      </c>
      <c r="AD17" s="285">
        <f t="shared" ca="1" si="10"/>
        <v>0</v>
      </c>
      <c r="AE17" s="285">
        <f t="shared" ca="1" si="10"/>
        <v>0</v>
      </c>
      <c r="AF17" s="285">
        <f t="shared" ca="1" si="10"/>
        <v>0</v>
      </c>
      <c r="AG17" s="285">
        <f t="shared" ca="1" si="10"/>
        <v>0</v>
      </c>
      <c r="AH17" s="285">
        <f t="shared" ca="1" si="10"/>
        <v>0</v>
      </c>
      <c r="AI17" s="285">
        <f t="shared" ca="1" si="10"/>
        <v>0</v>
      </c>
    </row>
    <row r="18" spans="1:35">
      <c r="A18" s="275">
        <f>'Ann5'!B20</f>
        <v>0</v>
      </c>
      <c r="B18" s="276"/>
      <c r="C18" s="277"/>
      <c r="D18" s="278"/>
      <c r="E18" s="278"/>
      <c r="F18" s="354">
        <f>'Ann5'!C20</f>
        <v>0</v>
      </c>
      <c r="G18" s="279">
        <f>'Ann5'!D20</f>
        <v>0</v>
      </c>
      <c r="H18" s="281">
        <f>'Ann5'!F20</f>
        <v>0</v>
      </c>
      <c r="I18" s="282">
        <f t="shared" ca="1" si="1"/>
        <v>0</v>
      </c>
      <c r="J18" s="282">
        <f t="shared" ca="1" si="6"/>
        <v>0</v>
      </c>
      <c r="K18" s="283">
        <f t="shared" si="2"/>
        <v>0</v>
      </c>
      <c r="L18" s="283">
        <f t="shared" ca="1" si="7"/>
        <v>0</v>
      </c>
      <c r="M18" s="283">
        <f t="shared" ca="1" si="8"/>
        <v>0</v>
      </c>
      <c r="N18" s="284">
        <f t="shared" si="3"/>
        <v>0</v>
      </c>
      <c r="O18" s="282"/>
      <c r="P18" s="285">
        <f t="shared" ca="1" si="9"/>
        <v>0</v>
      </c>
      <c r="Q18" s="285">
        <f t="shared" ca="1" si="9"/>
        <v>0</v>
      </c>
      <c r="R18" s="285">
        <f t="shared" ca="1" si="9"/>
        <v>0</v>
      </c>
      <c r="S18" s="285">
        <f t="shared" ca="1" si="9"/>
        <v>0</v>
      </c>
      <c r="T18" s="285">
        <f t="shared" ca="1" si="9"/>
        <v>0</v>
      </c>
      <c r="U18" s="285">
        <f t="shared" ca="1" si="9"/>
        <v>0</v>
      </c>
      <c r="V18" s="285">
        <f t="shared" ca="1" si="9"/>
        <v>0</v>
      </c>
      <c r="W18" s="285">
        <f t="shared" ca="1" si="9"/>
        <v>0</v>
      </c>
      <c r="X18" s="285">
        <f t="shared" ca="1" si="9"/>
        <v>0</v>
      </c>
      <c r="Y18" s="285">
        <f t="shared" ca="1" si="9"/>
        <v>0</v>
      </c>
      <c r="Z18" s="285">
        <f t="shared" ca="1" si="10"/>
        <v>0</v>
      </c>
      <c r="AA18" s="285">
        <f t="shared" ca="1" si="10"/>
        <v>0</v>
      </c>
      <c r="AB18" s="285">
        <f t="shared" ca="1" si="10"/>
        <v>0</v>
      </c>
      <c r="AC18" s="285">
        <f t="shared" ca="1" si="10"/>
        <v>0</v>
      </c>
      <c r="AD18" s="285">
        <f t="shared" ca="1" si="10"/>
        <v>0</v>
      </c>
      <c r="AE18" s="285">
        <f t="shared" ca="1" si="10"/>
        <v>0</v>
      </c>
      <c r="AF18" s="285">
        <f t="shared" ca="1" si="10"/>
        <v>0</v>
      </c>
      <c r="AG18" s="285">
        <f t="shared" ca="1" si="10"/>
        <v>0</v>
      </c>
      <c r="AH18" s="285">
        <f t="shared" ca="1" si="10"/>
        <v>0</v>
      </c>
      <c r="AI18" s="285">
        <f t="shared" ca="1" si="10"/>
        <v>0</v>
      </c>
    </row>
    <row r="19" spans="1:35">
      <c r="A19" s="275">
        <f>'Ann5'!B21</f>
        <v>0</v>
      </c>
      <c r="B19" s="276"/>
      <c r="C19" s="277"/>
      <c r="D19" s="278"/>
      <c r="E19" s="278"/>
      <c r="F19" s="354">
        <f>'Ann5'!C21</f>
        <v>0</v>
      </c>
      <c r="G19" s="279">
        <f>'Ann5'!D21</f>
        <v>0</v>
      </c>
      <c r="H19" s="281">
        <f>'Ann5'!F21</f>
        <v>0</v>
      </c>
      <c r="I19" s="282">
        <f t="shared" ca="1" si="1"/>
        <v>0</v>
      </c>
      <c r="J19" s="282">
        <f t="shared" ca="1" si="6"/>
        <v>0</v>
      </c>
      <c r="K19" s="283">
        <f t="shared" si="2"/>
        <v>0</v>
      </c>
      <c r="L19" s="283">
        <f t="shared" ca="1" si="7"/>
        <v>0</v>
      </c>
      <c r="M19" s="283">
        <f t="shared" ca="1" si="8"/>
        <v>0</v>
      </c>
      <c r="N19" s="284">
        <f t="shared" si="3"/>
        <v>0</v>
      </c>
      <c r="O19" s="282"/>
      <c r="P19" s="285">
        <f t="shared" ca="1" si="9"/>
        <v>0</v>
      </c>
      <c r="Q19" s="285">
        <f t="shared" ca="1" si="9"/>
        <v>0</v>
      </c>
      <c r="R19" s="285">
        <f t="shared" ca="1" si="9"/>
        <v>0</v>
      </c>
      <c r="S19" s="285">
        <f t="shared" ca="1" si="9"/>
        <v>0</v>
      </c>
      <c r="T19" s="285">
        <f t="shared" ca="1" si="9"/>
        <v>0</v>
      </c>
      <c r="U19" s="285">
        <f t="shared" ca="1" si="9"/>
        <v>0</v>
      </c>
      <c r="V19" s="285">
        <f t="shared" ca="1" si="9"/>
        <v>0</v>
      </c>
      <c r="W19" s="285">
        <f t="shared" ca="1" si="9"/>
        <v>0</v>
      </c>
      <c r="X19" s="285">
        <f t="shared" ca="1" si="9"/>
        <v>0</v>
      </c>
      <c r="Y19" s="285">
        <f t="shared" ca="1" si="9"/>
        <v>0</v>
      </c>
      <c r="Z19" s="285">
        <f t="shared" ca="1" si="10"/>
        <v>0</v>
      </c>
      <c r="AA19" s="285">
        <f t="shared" ca="1" si="10"/>
        <v>0</v>
      </c>
      <c r="AB19" s="285">
        <f t="shared" ca="1" si="10"/>
        <v>0</v>
      </c>
      <c r="AC19" s="285">
        <f t="shared" ca="1" si="10"/>
        <v>0</v>
      </c>
      <c r="AD19" s="285">
        <f t="shared" ca="1" si="10"/>
        <v>0</v>
      </c>
      <c r="AE19" s="285">
        <f t="shared" ca="1" si="10"/>
        <v>0</v>
      </c>
      <c r="AF19" s="285">
        <f t="shared" ca="1" si="10"/>
        <v>0</v>
      </c>
      <c r="AG19" s="285">
        <f t="shared" ca="1" si="10"/>
        <v>0</v>
      </c>
      <c r="AH19" s="285">
        <f t="shared" ca="1" si="10"/>
        <v>0</v>
      </c>
      <c r="AI19" s="285">
        <f t="shared" ca="1" si="10"/>
        <v>0</v>
      </c>
    </row>
    <row r="20" spans="1:35">
      <c r="A20" s="275">
        <f>'Ann5'!B22</f>
        <v>0</v>
      </c>
      <c r="B20" s="276"/>
      <c r="C20" s="277"/>
      <c r="D20" s="278"/>
      <c r="E20" s="278"/>
      <c r="F20" s="354">
        <f>'Ann5'!C22</f>
        <v>0</v>
      </c>
      <c r="G20" s="279">
        <f>'Ann5'!D22</f>
        <v>0</v>
      </c>
      <c r="H20" s="281">
        <f>'Ann5'!F22</f>
        <v>0</v>
      </c>
      <c r="I20" s="282">
        <f t="shared" ca="1" si="1"/>
        <v>0</v>
      </c>
      <c r="J20" s="282">
        <f t="shared" ca="1" si="6"/>
        <v>0</v>
      </c>
      <c r="K20" s="283">
        <f t="shared" si="2"/>
        <v>0</v>
      </c>
      <c r="L20" s="283">
        <f t="shared" ca="1" si="7"/>
        <v>0</v>
      </c>
      <c r="M20" s="283">
        <f t="shared" ca="1" si="8"/>
        <v>0</v>
      </c>
      <c r="N20" s="284">
        <f t="shared" si="3"/>
        <v>0</v>
      </c>
      <c r="O20" s="282"/>
      <c r="P20" s="285">
        <f t="shared" ca="1" si="9"/>
        <v>0</v>
      </c>
      <c r="Q20" s="285">
        <f t="shared" ca="1" si="9"/>
        <v>0</v>
      </c>
      <c r="R20" s="285">
        <f t="shared" ca="1" si="9"/>
        <v>0</v>
      </c>
      <c r="S20" s="285">
        <f t="shared" ca="1" si="9"/>
        <v>0</v>
      </c>
      <c r="T20" s="285">
        <f t="shared" ca="1" si="9"/>
        <v>0</v>
      </c>
      <c r="U20" s="285">
        <f t="shared" ca="1" si="9"/>
        <v>0</v>
      </c>
      <c r="V20" s="285">
        <f t="shared" ca="1" si="9"/>
        <v>0</v>
      </c>
      <c r="W20" s="285">
        <f t="shared" ca="1" si="9"/>
        <v>0</v>
      </c>
      <c r="X20" s="285">
        <f t="shared" ca="1" si="9"/>
        <v>0</v>
      </c>
      <c r="Y20" s="285">
        <f t="shared" ca="1" si="9"/>
        <v>0</v>
      </c>
      <c r="Z20" s="285">
        <f t="shared" ca="1" si="10"/>
        <v>0</v>
      </c>
      <c r="AA20" s="285">
        <f t="shared" ca="1" si="10"/>
        <v>0</v>
      </c>
      <c r="AB20" s="285">
        <f t="shared" ca="1" si="10"/>
        <v>0</v>
      </c>
      <c r="AC20" s="285">
        <f t="shared" ca="1" si="10"/>
        <v>0</v>
      </c>
      <c r="AD20" s="285">
        <f t="shared" ca="1" si="10"/>
        <v>0</v>
      </c>
      <c r="AE20" s="285">
        <f t="shared" ca="1" si="10"/>
        <v>0</v>
      </c>
      <c r="AF20" s="285">
        <f t="shared" ca="1" si="10"/>
        <v>0</v>
      </c>
      <c r="AG20" s="285">
        <f t="shared" ca="1" si="10"/>
        <v>0</v>
      </c>
      <c r="AH20" s="285">
        <f t="shared" ca="1" si="10"/>
        <v>0</v>
      </c>
      <c r="AI20" s="285">
        <f t="shared" ca="1" si="10"/>
        <v>0</v>
      </c>
    </row>
    <row r="21" spans="1:35">
      <c r="A21" s="275">
        <f>'Ann5'!B23</f>
        <v>0</v>
      </c>
      <c r="B21" s="276"/>
      <c r="C21" s="277"/>
      <c r="D21" s="278"/>
      <c r="E21" s="278"/>
      <c r="F21" s="354">
        <f>'Ann5'!C23</f>
        <v>0</v>
      </c>
      <c r="G21" s="279">
        <f>'Ann5'!D23</f>
        <v>0</v>
      </c>
      <c r="H21" s="281">
        <f>'Ann5'!F23</f>
        <v>0</v>
      </c>
      <c r="I21" s="282">
        <f t="shared" ca="1" si="1"/>
        <v>0</v>
      </c>
      <c r="J21" s="282">
        <f t="shared" ca="1" si="6"/>
        <v>0</v>
      </c>
      <c r="K21" s="283">
        <f t="shared" si="2"/>
        <v>0</v>
      </c>
      <c r="L21" s="283">
        <f t="shared" ca="1" si="7"/>
        <v>0</v>
      </c>
      <c r="M21" s="283">
        <f t="shared" ca="1" si="8"/>
        <v>0</v>
      </c>
      <c r="N21" s="284">
        <f t="shared" si="3"/>
        <v>0</v>
      </c>
      <c r="O21" s="282"/>
      <c r="P21" s="285">
        <f t="shared" ca="1" si="9"/>
        <v>0</v>
      </c>
      <c r="Q21" s="285">
        <f t="shared" ca="1" si="9"/>
        <v>0</v>
      </c>
      <c r="R21" s="285">
        <f t="shared" ca="1" si="9"/>
        <v>0</v>
      </c>
      <c r="S21" s="285">
        <f t="shared" ca="1" si="9"/>
        <v>0</v>
      </c>
      <c r="T21" s="285">
        <f t="shared" ca="1" si="9"/>
        <v>0</v>
      </c>
      <c r="U21" s="285">
        <f t="shared" ca="1" si="9"/>
        <v>0</v>
      </c>
      <c r="V21" s="285">
        <f t="shared" ca="1" si="9"/>
        <v>0</v>
      </c>
      <c r="W21" s="285">
        <f t="shared" ca="1" si="9"/>
        <v>0</v>
      </c>
      <c r="X21" s="285">
        <f t="shared" ca="1" si="9"/>
        <v>0</v>
      </c>
      <c r="Y21" s="285">
        <f t="shared" ca="1" si="9"/>
        <v>0</v>
      </c>
      <c r="Z21" s="285">
        <f t="shared" ca="1" si="10"/>
        <v>0</v>
      </c>
      <c r="AA21" s="285">
        <f t="shared" ca="1" si="10"/>
        <v>0</v>
      </c>
      <c r="AB21" s="285">
        <f t="shared" ca="1" si="10"/>
        <v>0</v>
      </c>
      <c r="AC21" s="285">
        <f t="shared" ca="1" si="10"/>
        <v>0</v>
      </c>
      <c r="AD21" s="285">
        <f t="shared" ca="1" si="10"/>
        <v>0</v>
      </c>
      <c r="AE21" s="285">
        <f t="shared" ca="1" si="10"/>
        <v>0</v>
      </c>
      <c r="AF21" s="285">
        <f t="shared" ca="1" si="10"/>
        <v>0</v>
      </c>
      <c r="AG21" s="285">
        <f t="shared" ca="1" si="10"/>
        <v>0</v>
      </c>
      <c r="AH21" s="285">
        <f t="shared" ca="1" si="10"/>
        <v>0</v>
      </c>
      <c r="AI21" s="285">
        <f t="shared" ca="1" si="10"/>
        <v>0</v>
      </c>
    </row>
    <row r="22" spans="1:35">
      <c r="A22" s="275">
        <f>'Ann5'!B24</f>
        <v>0</v>
      </c>
      <c r="B22" s="276"/>
      <c r="C22" s="277"/>
      <c r="D22" s="278"/>
      <c r="E22" s="278"/>
      <c r="F22" s="354">
        <f>'Ann5'!C24</f>
        <v>0</v>
      </c>
      <c r="G22" s="279">
        <f>'Ann5'!D24</f>
        <v>0</v>
      </c>
      <c r="H22" s="281">
        <f>'Ann5'!F24</f>
        <v>0</v>
      </c>
      <c r="I22" s="282">
        <f t="shared" ca="1" si="1"/>
        <v>0</v>
      </c>
      <c r="J22" s="282">
        <f t="shared" ca="1" si="6"/>
        <v>0</v>
      </c>
      <c r="K22" s="283">
        <f t="shared" si="2"/>
        <v>0</v>
      </c>
      <c r="L22" s="283">
        <f t="shared" ca="1" si="7"/>
        <v>0</v>
      </c>
      <c r="M22" s="283">
        <f t="shared" ca="1" si="8"/>
        <v>0</v>
      </c>
      <c r="N22" s="284">
        <f t="shared" si="3"/>
        <v>0</v>
      </c>
      <c r="O22" s="282"/>
      <c r="P22" s="285">
        <f t="shared" ca="1" si="9"/>
        <v>0</v>
      </c>
      <c r="Q22" s="285">
        <f t="shared" ca="1" si="9"/>
        <v>0</v>
      </c>
      <c r="R22" s="285">
        <f t="shared" ca="1" si="9"/>
        <v>0</v>
      </c>
      <c r="S22" s="285">
        <f t="shared" ca="1" si="9"/>
        <v>0</v>
      </c>
      <c r="T22" s="285">
        <f t="shared" ca="1" si="9"/>
        <v>0</v>
      </c>
      <c r="U22" s="285">
        <f t="shared" ca="1" si="9"/>
        <v>0</v>
      </c>
      <c r="V22" s="285">
        <f t="shared" ca="1" si="9"/>
        <v>0</v>
      </c>
      <c r="W22" s="285">
        <f t="shared" ca="1" si="9"/>
        <v>0</v>
      </c>
      <c r="X22" s="285">
        <f t="shared" ca="1" si="9"/>
        <v>0</v>
      </c>
      <c r="Y22" s="285">
        <f t="shared" ca="1" si="9"/>
        <v>0</v>
      </c>
      <c r="Z22" s="285">
        <f t="shared" ca="1" si="10"/>
        <v>0</v>
      </c>
      <c r="AA22" s="285">
        <f t="shared" ca="1" si="10"/>
        <v>0</v>
      </c>
      <c r="AB22" s="285">
        <f t="shared" ca="1" si="10"/>
        <v>0</v>
      </c>
      <c r="AC22" s="285">
        <f t="shared" ca="1" si="10"/>
        <v>0</v>
      </c>
      <c r="AD22" s="285">
        <f t="shared" ca="1" si="10"/>
        <v>0</v>
      </c>
      <c r="AE22" s="285">
        <f t="shared" ca="1" si="10"/>
        <v>0</v>
      </c>
      <c r="AF22" s="285">
        <f t="shared" ca="1" si="10"/>
        <v>0</v>
      </c>
      <c r="AG22" s="285">
        <f t="shared" ca="1" si="10"/>
        <v>0</v>
      </c>
      <c r="AH22" s="285">
        <f t="shared" ca="1" si="10"/>
        <v>0</v>
      </c>
      <c r="AI22" s="285">
        <f t="shared" ca="1" si="10"/>
        <v>0</v>
      </c>
    </row>
    <row r="23" spans="1:35">
      <c r="A23" s="275">
        <f>'Ann5'!B25</f>
        <v>0</v>
      </c>
      <c r="B23" s="276"/>
      <c r="C23" s="277"/>
      <c r="D23" s="278"/>
      <c r="E23" s="278"/>
      <c r="F23" s="354">
        <f>'Ann5'!C25</f>
        <v>0</v>
      </c>
      <c r="G23" s="279">
        <f>'Ann5'!D25</f>
        <v>0</v>
      </c>
      <c r="H23" s="281">
        <f>'Ann5'!F25</f>
        <v>0</v>
      </c>
      <c r="I23" s="282">
        <f t="shared" ca="1" si="1"/>
        <v>0</v>
      </c>
      <c r="J23" s="282">
        <f t="shared" ca="1" si="6"/>
        <v>0</v>
      </c>
      <c r="K23" s="283">
        <f t="shared" si="2"/>
        <v>0</v>
      </c>
      <c r="L23" s="283">
        <f t="shared" ca="1" si="7"/>
        <v>0</v>
      </c>
      <c r="M23" s="283">
        <f t="shared" ca="1" si="8"/>
        <v>0</v>
      </c>
      <c r="N23" s="284">
        <f t="shared" si="3"/>
        <v>0</v>
      </c>
      <c r="O23" s="282"/>
      <c r="P23" s="285">
        <f t="shared" ca="1" si="9"/>
        <v>0</v>
      </c>
      <c r="Q23" s="285">
        <f t="shared" ca="1" si="9"/>
        <v>0</v>
      </c>
      <c r="R23" s="285">
        <f t="shared" ca="1" si="9"/>
        <v>0</v>
      </c>
      <c r="S23" s="285">
        <f t="shared" ca="1" si="9"/>
        <v>0</v>
      </c>
      <c r="T23" s="285">
        <f t="shared" ca="1" si="9"/>
        <v>0</v>
      </c>
      <c r="U23" s="285">
        <f t="shared" ca="1" si="9"/>
        <v>0</v>
      </c>
      <c r="V23" s="285">
        <f t="shared" ca="1" si="9"/>
        <v>0</v>
      </c>
      <c r="W23" s="285">
        <f t="shared" ca="1" si="9"/>
        <v>0</v>
      </c>
      <c r="X23" s="285">
        <f t="shared" ca="1" si="9"/>
        <v>0</v>
      </c>
      <c r="Y23" s="285">
        <f t="shared" ca="1" si="9"/>
        <v>0</v>
      </c>
      <c r="Z23" s="285">
        <f t="shared" ca="1" si="10"/>
        <v>0</v>
      </c>
      <c r="AA23" s="285">
        <f t="shared" ca="1" si="10"/>
        <v>0</v>
      </c>
      <c r="AB23" s="285">
        <f t="shared" ca="1" si="10"/>
        <v>0</v>
      </c>
      <c r="AC23" s="285">
        <f t="shared" ca="1" si="10"/>
        <v>0</v>
      </c>
      <c r="AD23" s="285">
        <f t="shared" ca="1" si="10"/>
        <v>0</v>
      </c>
      <c r="AE23" s="285">
        <f t="shared" ca="1" si="10"/>
        <v>0</v>
      </c>
      <c r="AF23" s="285">
        <f t="shared" ca="1" si="10"/>
        <v>0</v>
      </c>
      <c r="AG23" s="285">
        <f t="shared" ca="1" si="10"/>
        <v>0</v>
      </c>
      <c r="AH23" s="285">
        <f t="shared" ca="1" si="10"/>
        <v>0</v>
      </c>
      <c r="AI23" s="285">
        <f t="shared" ca="1" si="10"/>
        <v>0</v>
      </c>
    </row>
    <row r="24" spans="1:35">
      <c r="A24" s="275">
        <f>'Ann5'!B26</f>
        <v>0</v>
      </c>
      <c r="B24" s="276"/>
      <c r="C24" s="277"/>
      <c r="D24" s="278"/>
      <c r="E24" s="278"/>
      <c r="F24" s="354">
        <f>'Ann5'!C26</f>
        <v>0</v>
      </c>
      <c r="G24" s="279">
        <f>'Ann5'!D26</f>
        <v>0</v>
      </c>
      <c r="H24" s="281">
        <f>'Ann5'!F26</f>
        <v>0</v>
      </c>
      <c r="I24" s="282">
        <f t="shared" ca="1" si="1"/>
        <v>0</v>
      </c>
      <c r="J24" s="282">
        <f t="shared" ca="1" si="6"/>
        <v>0</v>
      </c>
      <c r="K24" s="283">
        <f t="shared" si="2"/>
        <v>0</v>
      </c>
      <c r="L24" s="283">
        <f t="shared" ca="1" si="7"/>
        <v>0</v>
      </c>
      <c r="M24" s="283">
        <f t="shared" ca="1" si="8"/>
        <v>0</v>
      </c>
      <c r="N24" s="284">
        <f t="shared" si="3"/>
        <v>0</v>
      </c>
      <c r="O24" s="282"/>
      <c r="P24" s="285">
        <f t="shared" ca="1" si="9"/>
        <v>0</v>
      </c>
      <c r="Q24" s="285">
        <f t="shared" ca="1" si="9"/>
        <v>0</v>
      </c>
      <c r="R24" s="285">
        <f t="shared" ca="1" si="9"/>
        <v>0</v>
      </c>
      <c r="S24" s="285">
        <f t="shared" ca="1" si="9"/>
        <v>0</v>
      </c>
      <c r="T24" s="285">
        <f t="shared" ca="1" si="9"/>
        <v>0</v>
      </c>
      <c r="U24" s="285">
        <f t="shared" ca="1" si="9"/>
        <v>0</v>
      </c>
      <c r="V24" s="285">
        <f t="shared" ca="1" si="9"/>
        <v>0</v>
      </c>
      <c r="W24" s="285">
        <f t="shared" ca="1" si="9"/>
        <v>0</v>
      </c>
      <c r="X24" s="285">
        <f t="shared" ca="1" si="9"/>
        <v>0</v>
      </c>
      <c r="Y24" s="285">
        <f t="shared" ca="1" si="9"/>
        <v>0</v>
      </c>
      <c r="Z24" s="285">
        <f t="shared" ca="1" si="10"/>
        <v>0</v>
      </c>
      <c r="AA24" s="285">
        <f t="shared" ca="1" si="10"/>
        <v>0</v>
      </c>
      <c r="AB24" s="285">
        <f t="shared" ca="1" si="10"/>
        <v>0</v>
      </c>
      <c r="AC24" s="285">
        <f t="shared" ca="1" si="10"/>
        <v>0</v>
      </c>
      <c r="AD24" s="285">
        <f t="shared" ca="1" si="10"/>
        <v>0</v>
      </c>
      <c r="AE24" s="285">
        <f t="shared" ca="1" si="10"/>
        <v>0</v>
      </c>
      <c r="AF24" s="285">
        <f t="shared" ca="1" si="10"/>
        <v>0</v>
      </c>
      <c r="AG24" s="285">
        <f t="shared" ca="1" si="10"/>
        <v>0</v>
      </c>
      <c r="AH24" s="285">
        <f t="shared" ca="1" si="10"/>
        <v>0</v>
      </c>
      <c r="AI24" s="285">
        <f t="shared" ca="1" si="10"/>
        <v>0</v>
      </c>
    </row>
    <row r="25" spans="1:35">
      <c r="A25" s="275">
        <f>'Ann5'!B27</f>
        <v>0</v>
      </c>
      <c r="B25" s="276"/>
      <c r="C25" s="277"/>
      <c r="D25" s="278"/>
      <c r="E25" s="278"/>
      <c r="F25" s="354">
        <f>'Ann5'!C27</f>
        <v>0</v>
      </c>
      <c r="G25" s="279">
        <f>'Ann5'!D27</f>
        <v>0</v>
      </c>
      <c r="H25" s="281">
        <f>'Ann5'!F27</f>
        <v>0</v>
      </c>
      <c r="I25" s="282">
        <f t="shared" ca="1" si="1"/>
        <v>0</v>
      </c>
      <c r="J25" s="282">
        <f t="shared" ca="1" si="6"/>
        <v>0</v>
      </c>
      <c r="K25" s="283">
        <f t="shared" si="2"/>
        <v>0</v>
      </c>
      <c r="L25" s="283">
        <f t="shared" ca="1" si="7"/>
        <v>0</v>
      </c>
      <c r="M25" s="283">
        <f t="shared" ca="1" si="8"/>
        <v>0</v>
      </c>
      <c r="N25" s="284">
        <f t="shared" si="3"/>
        <v>0</v>
      </c>
      <c r="O25" s="282"/>
      <c r="P25" s="285">
        <f t="shared" ca="1" si="9"/>
        <v>0</v>
      </c>
      <c r="Q25" s="285">
        <f t="shared" ca="1" si="9"/>
        <v>0</v>
      </c>
      <c r="R25" s="285">
        <f t="shared" ca="1" si="9"/>
        <v>0</v>
      </c>
      <c r="S25" s="285">
        <f t="shared" ca="1" si="9"/>
        <v>0</v>
      </c>
      <c r="T25" s="285">
        <f t="shared" ca="1" si="9"/>
        <v>0</v>
      </c>
      <c r="U25" s="285">
        <f t="shared" ca="1" si="9"/>
        <v>0</v>
      </c>
      <c r="V25" s="285">
        <f t="shared" ca="1" si="9"/>
        <v>0</v>
      </c>
      <c r="W25" s="285">
        <f t="shared" ca="1" si="9"/>
        <v>0</v>
      </c>
      <c r="X25" s="285">
        <f t="shared" ca="1" si="9"/>
        <v>0</v>
      </c>
      <c r="Y25" s="285">
        <f t="shared" ca="1" si="9"/>
        <v>0</v>
      </c>
      <c r="Z25" s="285">
        <f t="shared" ca="1" si="10"/>
        <v>0</v>
      </c>
      <c r="AA25" s="285">
        <f t="shared" ca="1" si="10"/>
        <v>0</v>
      </c>
      <c r="AB25" s="285">
        <f t="shared" ca="1" si="10"/>
        <v>0</v>
      </c>
      <c r="AC25" s="285">
        <f t="shared" ca="1" si="10"/>
        <v>0</v>
      </c>
      <c r="AD25" s="285">
        <f t="shared" ca="1" si="10"/>
        <v>0</v>
      </c>
      <c r="AE25" s="285">
        <f t="shared" ca="1" si="10"/>
        <v>0</v>
      </c>
      <c r="AF25" s="285">
        <f t="shared" ca="1" si="10"/>
        <v>0</v>
      </c>
      <c r="AG25" s="285">
        <f t="shared" ca="1" si="10"/>
        <v>0</v>
      </c>
      <c r="AH25" s="285">
        <f t="shared" ca="1" si="10"/>
        <v>0</v>
      </c>
      <c r="AI25" s="285">
        <f t="shared" ca="1" si="10"/>
        <v>0</v>
      </c>
    </row>
    <row r="26" spans="1:35">
      <c r="A26" s="275">
        <f>'Ann5'!B28</f>
        <v>0</v>
      </c>
      <c r="B26" s="276"/>
      <c r="C26" s="277"/>
      <c r="D26" s="278"/>
      <c r="E26" s="278"/>
      <c r="F26" s="354">
        <f>'Ann5'!C28</f>
        <v>0</v>
      </c>
      <c r="G26" s="279">
        <f>'Ann5'!D28</f>
        <v>0</v>
      </c>
      <c r="H26" s="281">
        <f>'Ann5'!F28</f>
        <v>0</v>
      </c>
      <c r="I26" s="282">
        <f t="shared" ca="1" si="1"/>
        <v>0</v>
      </c>
      <c r="J26" s="282">
        <f t="shared" ca="1" si="6"/>
        <v>0</v>
      </c>
      <c r="K26" s="283">
        <f t="shared" si="2"/>
        <v>0</v>
      </c>
      <c r="L26" s="283">
        <f t="shared" ca="1" si="7"/>
        <v>0</v>
      </c>
      <c r="M26" s="283">
        <f t="shared" ca="1" si="8"/>
        <v>0</v>
      </c>
      <c r="N26" s="284">
        <f t="shared" si="3"/>
        <v>0</v>
      </c>
      <c r="O26" s="282"/>
      <c r="P26" s="285">
        <f t="shared" ref="P26:Y35" ca="1" si="11">IF(OR(P$5&lt;YEAR($I26),P$5&gt;YEAR($J26)),0,IF(AND(P$5&gt;YEAR($I26),P$5&lt;YEAR($J26)),$K26,IF(P$5=YEAR($I26),$L26,IF(P$5=YEAR($J26),IF($M26=0,$K26,$M26)))))</f>
        <v>0</v>
      </c>
      <c r="Q26" s="285">
        <f t="shared" ca="1" si="11"/>
        <v>0</v>
      </c>
      <c r="R26" s="285">
        <f t="shared" ca="1" si="11"/>
        <v>0</v>
      </c>
      <c r="S26" s="285">
        <f t="shared" ca="1" si="11"/>
        <v>0</v>
      </c>
      <c r="T26" s="285">
        <f t="shared" ca="1" si="11"/>
        <v>0</v>
      </c>
      <c r="U26" s="285">
        <f t="shared" ca="1" si="11"/>
        <v>0</v>
      </c>
      <c r="V26" s="285">
        <f t="shared" ca="1" si="11"/>
        <v>0</v>
      </c>
      <c r="W26" s="285">
        <f t="shared" ca="1" si="11"/>
        <v>0</v>
      </c>
      <c r="X26" s="285">
        <f t="shared" ca="1" si="11"/>
        <v>0</v>
      </c>
      <c r="Y26" s="285">
        <f t="shared" ca="1" si="11"/>
        <v>0</v>
      </c>
      <c r="Z26" s="285">
        <f t="shared" ref="Z26:AI35" ca="1" si="12">IF(OR(Z$5&lt;YEAR($I26),Z$5&gt;YEAR($J26)),0,IF(AND(Z$5&gt;YEAR($I26),Z$5&lt;YEAR($J26)),$K26,IF(Z$5=YEAR($I26),$L26,IF(Z$5=YEAR($J26),IF($M26=0,$K26,$M26)))))</f>
        <v>0</v>
      </c>
      <c r="AA26" s="285">
        <f t="shared" ca="1" si="12"/>
        <v>0</v>
      </c>
      <c r="AB26" s="285">
        <f t="shared" ca="1" si="12"/>
        <v>0</v>
      </c>
      <c r="AC26" s="285">
        <f t="shared" ca="1" si="12"/>
        <v>0</v>
      </c>
      <c r="AD26" s="285">
        <f t="shared" ca="1" si="12"/>
        <v>0</v>
      </c>
      <c r="AE26" s="285">
        <f t="shared" ca="1" si="12"/>
        <v>0</v>
      </c>
      <c r="AF26" s="285">
        <f t="shared" ca="1" si="12"/>
        <v>0</v>
      </c>
      <c r="AG26" s="285">
        <f t="shared" ca="1" si="12"/>
        <v>0</v>
      </c>
      <c r="AH26" s="285">
        <f t="shared" ca="1" si="12"/>
        <v>0</v>
      </c>
      <c r="AI26" s="285">
        <f t="shared" ca="1" si="12"/>
        <v>0</v>
      </c>
    </row>
    <row r="27" spans="1:35">
      <c r="A27" s="275">
        <f>'Ann5'!B29</f>
        <v>0</v>
      </c>
      <c r="B27" s="276"/>
      <c r="C27" s="277"/>
      <c r="D27" s="278"/>
      <c r="E27" s="278"/>
      <c r="F27" s="354">
        <f>'Ann5'!C29</f>
        <v>0</v>
      </c>
      <c r="G27" s="279">
        <f>'Ann5'!D29</f>
        <v>0</v>
      </c>
      <c r="H27" s="281">
        <f>'Ann5'!F29</f>
        <v>0</v>
      </c>
      <c r="I27" s="282">
        <f t="shared" ca="1" si="1"/>
        <v>0</v>
      </c>
      <c r="J27" s="282">
        <f t="shared" ca="1" si="6"/>
        <v>0</v>
      </c>
      <c r="K27" s="283">
        <f t="shared" si="2"/>
        <v>0</v>
      </c>
      <c r="L27" s="283">
        <f t="shared" ca="1" si="7"/>
        <v>0</v>
      </c>
      <c r="M27" s="283">
        <f t="shared" ca="1" si="8"/>
        <v>0</v>
      </c>
      <c r="N27" s="284">
        <f t="shared" si="3"/>
        <v>0</v>
      </c>
      <c r="O27" s="282"/>
      <c r="P27" s="285">
        <f t="shared" ca="1" si="11"/>
        <v>0</v>
      </c>
      <c r="Q27" s="285">
        <f t="shared" ca="1" si="11"/>
        <v>0</v>
      </c>
      <c r="R27" s="285">
        <f t="shared" ca="1" si="11"/>
        <v>0</v>
      </c>
      <c r="S27" s="285">
        <f t="shared" ca="1" si="11"/>
        <v>0</v>
      </c>
      <c r="T27" s="285">
        <f t="shared" ca="1" si="11"/>
        <v>0</v>
      </c>
      <c r="U27" s="285">
        <f t="shared" ca="1" si="11"/>
        <v>0</v>
      </c>
      <c r="V27" s="285">
        <f t="shared" ca="1" si="11"/>
        <v>0</v>
      </c>
      <c r="W27" s="285">
        <f t="shared" ca="1" si="11"/>
        <v>0</v>
      </c>
      <c r="X27" s="285">
        <f t="shared" ca="1" si="11"/>
        <v>0</v>
      </c>
      <c r="Y27" s="285">
        <f t="shared" ca="1" si="11"/>
        <v>0</v>
      </c>
      <c r="Z27" s="285">
        <f t="shared" ca="1" si="12"/>
        <v>0</v>
      </c>
      <c r="AA27" s="285">
        <f t="shared" ca="1" si="12"/>
        <v>0</v>
      </c>
      <c r="AB27" s="285">
        <f t="shared" ca="1" si="12"/>
        <v>0</v>
      </c>
      <c r="AC27" s="285">
        <f t="shared" ca="1" si="12"/>
        <v>0</v>
      </c>
      <c r="AD27" s="285">
        <f t="shared" ca="1" si="12"/>
        <v>0</v>
      </c>
      <c r="AE27" s="285">
        <f t="shared" ca="1" si="12"/>
        <v>0</v>
      </c>
      <c r="AF27" s="285">
        <f t="shared" ca="1" si="12"/>
        <v>0</v>
      </c>
      <c r="AG27" s="285">
        <f t="shared" ca="1" si="12"/>
        <v>0</v>
      </c>
      <c r="AH27" s="285">
        <f t="shared" ca="1" si="12"/>
        <v>0</v>
      </c>
      <c r="AI27" s="285">
        <f t="shared" ca="1" si="12"/>
        <v>0</v>
      </c>
    </row>
    <row r="28" spans="1:35">
      <c r="A28" s="275">
        <f>'Ann5'!B30</f>
        <v>0</v>
      </c>
      <c r="B28" s="276"/>
      <c r="C28" s="277"/>
      <c r="D28" s="278"/>
      <c r="E28" s="278"/>
      <c r="F28" s="354">
        <f>'Ann5'!C30</f>
        <v>0</v>
      </c>
      <c r="G28" s="279">
        <f>'Ann5'!D30</f>
        <v>0</v>
      </c>
      <c r="H28" s="281">
        <f>'Ann5'!F30</f>
        <v>0</v>
      </c>
      <c r="I28" s="282">
        <f t="shared" ca="1" si="1"/>
        <v>0</v>
      </c>
      <c r="J28" s="282">
        <f t="shared" ca="1" si="6"/>
        <v>0</v>
      </c>
      <c r="K28" s="283">
        <f t="shared" si="2"/>
        <v>0</v>
      </c>
      <c r="L28" s="283">
        <f t="shared" ca="1" si="7"/>
        <v>0</v>
      </c>
      <c r="M28" s="283">
        <f t="shared" ca="1" si="8"/>
        <v>0</v>
      </c>
      <c r="N28" s="284">
        <f t="shared" si="3"/>
        <v>0</v>
      </c>
      <c r="O28" s="282"/>
      <c r="P28" s="285">
        <f t="shared" ca="1" si="11"/>
        <v>0</v>
      </c>
      <c r="Q28" s="285">
        <f t="shared" ca="1" si="11"/>
        <v>0</v>
      </c>
      <c r="R28" s="285">
        <f t="shared" ca="1" si="11"/>
        <v>0</v>
      </c>
      <c r="S28" s="285">
        <f t="shared" ca="1" si="11"/>
        <v>0</v>
      </c>
      <c r="T28" s="285">
        <f t="shared" ca="1" si="11"/>
        <v>0</v>
      </c>
      <c r="U28" s="285">
        <f t="shared" ca="1" si="11"/>
        <v>0</v>
      </c>
      <c r="V28" s="285">
        <f t="shared" ca="1" si="11"/>
        <v>0</v>
      </c>
      <c r="W28" s="285">
        <f t="shared" ca="1" si="11"/>
        <v>0</v>
      </c>
      <c r="X28" s="285">
        <f t="shared" ca="1" si="11"/>
        <v>0</v>
      </c>
      <c r="Y28" s="285">
        <f t="shared" ca="1" si="11"/>
        <v>0</v>
      </c>
      <c r="Z28" s="285">
        <f t="shared" ca="1" si="12"/>
        <v>0</v>
      </c>
      <c r="AA28" s="285">
        <f t="shared" ca="1" si="12"/>
        <v>0</v>
      </c>
      <c r="AB28" s="285">
        <f t="shared" ca="1" si="12"/>
        <v>0</v>
      </c>
      <c r="AC28" s="285">
        <f t="shared" ca="1" si="12"/>
        <v>0</v>
      </c>
      <c r="AD28" s="285">
        <f t="shared" ca="1" si="12"/>
        <v>0</v>
      </c>
      <c r="AE28" s="285">
        <f t="shared" ca="1" si="12"/>
        <v>0</v>
      </c>
      <c r="AF28" s="285">
        <f t="shared" ca="1" si="12"/>
        <v>0</v>
      </c>
      <c r="AG28" s="285">
        <f t="shared" ca="1" si="12"/>
        <v>0</v>
      </c>
      <c r="AH28" s="285">
        <f t="shared" ca="1" si="12"/>
        <v>0</v>
      </c>
      <c r="AI28" s="285">
        <f t="shared" ca="1" si="12"/>
        <v>0</v>
      </c>
    </row>
    <row r="29" spans="1:35">
      <c r="A29" s="275">
        <f>'Ann5'!B31</f>
        <v>0</v>
      </c>
      <c r="B29" s="276"/>
      <c r="C29" s="277"/>
      <c r="D29" s="278"/>
      <c r="E29" s="278"/>
      <c r="F29" s="354">
        <f>'Ann5'!C31</f>
        <v>0</v>
      </c>
      <c r="G29" s="279">
        <f>'Ann5'!D31</f>
        <v>0</v>
      </c>
      <c r="H29" s="281">
        <f>'Ann5'!F31</f>
        <v>0</v>
      </c>
      <c r="I29" s="282">
        <f t="shared" ca="1" si="1"/>
        <v>0</v>
      </c>
      <c r="J29" s="282">
        <f t="shared" ca="1" si="6"/>
        <v>0</v>
      </c>
      <c r="K29" s="283">
        <f t="shared" si="2"/>
        <v>0</v>
      </c>
      <c r="L29" s="283">
        <f t="shared" ca="1" si="7"/>
        <v>0</v>
      </c>
      <c r="M29" s="283">
        <f t="shared" ca="1" si="8"/>
        <v>0</v>
      </c>
      <c r="N29" s="284">
        <f t="shared" si="3"/>
        <v>0</v>
      </c>
      <c r="O29" s="282"/>
      <c r="P29" s="285">
        <f t="shared" ca="1" si="11"/>
        <v>0</v>
      </c>
      <c r="Q29" s="285">
        <f t="shared" ca="1" si="11"/>
        <v>0</v>
      </c>
      <c r="R29" s="285">
        <f t="shared" ca="1" si="11"/>
        <v>0</v>
      </c>
      <c r="S29" s="285">
        <f t="shared" ca="1" si="11"/>
        <v>0</v>
      </c>
      <c r="T29" s="285">
        <f t="shared" ca="1" si="11"/>
        <v>0</v>
      </c>
      <c r="U29" s="285">
        <f t="shared" ca="1" si="11"/>
        <v>0</v>
      </c>
      <c r="V29" s="285">
        <f t="shared" ca="1" si="11"/>
        <v>0</v>
      </c>
      <c r="W29" s="285">
        <f t="shared" ca="1" si="11"/>
        <v>0</v>
      </c>
      <c r="X29" s="285">
        <f t="shared" ca="1" si="11"/>
        <v>0</v>
      </c>
      <c r="Y29" s="285">
        <f t="shared" ca="1" si="11"/>
        <v>0</v>
      </c>
      <c r="Z29" s="285">
        <f t="shared" ca="1" si="12"/>
        <v>0</v>
      </c>
      <c r="AA29" s="285">
        <f t="shared" ca="1" si="12"/>
        <v>0</v>
      </c>
      <c r="AB29" s="285">
        <f t="shared" ca="1" si="12"/>
        <v>0</v>
      </c>
      <c r="AC29" s="285">
        <f t="shared" ca="1" si="12"/>
        <v>0</v>
      </c>
      <c r="AD29" s="285">
        <f t="shared" ca="1" si="12"/>
        <v>0</v>
      </c>
      <c r="AE29" s="285">
        <f t="shared" ca="1" si="12"/>
        <v>0</v>
      </c>
      <c r="AF29" s="285">
        <f t="shared" ca="1" si="12"/>
        <v>0</v>
      </c>
      <c r="AG29" s="285">
        <f t="shared" ca="1" si="12"/>
        <v>0</v>
      </c>
      <c r="AH29" s="285">
        <f t="shared" ca="1" si="12"/>
        <v>0</v>
      </c>
      <c r="AI29" s="285">
        <f t="shared" ca="1" si="12"/>
        <v>0</v>
      </c>
    </row>
    <row r="30" spans="1:35">
      <c r="A30" s="275">
        <f>'Ann5'!B32</f>
        <v>0</v>
      </c>
      <c r="B30" s="276"/>
      <c r="C30" s="277"/>
      <c r="D30" s="278"/>
      <c r="E30" s="278"/>
      <c r="F30" s="354">
        <f>'Ann5'!C32</f>
        <v>0</v>
      </c>
      <c r="G30" s="279">
        <f>'Ann5'!D32</f>
        <v>0</v>
      </c>
      <c r="H30" s="281">
        <f>'Ann5'!F32</f>
        <v>0</v>
      </c>
      <c r="I30" s="282">
        <f t="shared" ca="1" si="1"/>
        <v>0</v>
      </c>
      <c r="J30" s="282">
        <f t="shared" ca="1" si="6"/>
        <v>0</v>
      </c>
      <c r="K30" s="283">
        <f t="shared" si="2"/>
        <v>0</v>
      </c>
      <c r="L30" s="283">
        <f t="shared" ca="1" si="7"/>
        <v>0</v>
      </c>
      <c r="M30" s="283">
        <f t="shared" ca="1" si="8"/>
        <v>0</v>
      </c>
      <c r="N30" s="284">
        <f t="shared" si="3"/>
        <v>0</v>
      </c>
      <c r="O30" s="282"/>
      <c r="P30" s="285">
        <f t="shared" ca="1" si="11"/>
        <v>0</v>
      </c>
      <c r="Q30" s="285">
        <f t="shared" ca="1" si="11"/>
        <v>0</v>
      </c>
      <c r="R30" s="285">
        <f t="shared" ca="1" si="11"/>
        <v>0</v>
      </c>
      <c r="S30" s="285">
        <f t="shared" ca="1" si="11"/>
        <v>0</v>
      </c>
      <c r="T30" s="285">
        <f t="shared" ca="1" si="11"/>
        <v>0</v>
      </c>
      <c r="U30" s="285">
        <f t="shared" ca="1" si="11"/>
        <v>0</v>
      </c>
      <c r="V30" s="285">
        <f t="shared" ca="1" si="11"/>
        <v>0</v>
      </c>
      <c r="W30" s="285">
        <f t="shared" ca="1" si="11"/>
        <v>0</v>
      </c>
      <c r="X30" s="285">
        <f t="shared" ca="1" si="11"/>
        <v>0</v>
      </c>
      <c r="Y30" s="285">
        <f t="shared" ca="1" si="11"/>
        <v>0</v>
      </c>
      <c r="Z30" s="285">
        <f t="shared" ca="1" si="12"/>
        <v>0</v>
      </c>
      <c r="AA30" s="285">
        <f t="shared" ca="1" si="12"/>
        <v>0</v>
      </c>
      <c r="AB30" s="285">
        <f t="shared" ca="1" si="12"/>
        <v>0</v>
      </c>
      <c r="AC30" s="285">
        <f t="shared" ca="1" si="12"/>
        <v>0</v>
      </c>
      <c r="AD30" s="285">
        <f t="shared" ca="1" si="12"/>
        <v>0</v>
      </c>
      <c r="AE30" s="285">
        <f t="shared" ca="1" si="12"/>
        <v>0</v>
      </c>
      <c r="AF30" s="285">
        <f t="shared" ca="1" si="12"/>
        <v>0</v>
      </c>
      <c r="AG30" s="285">
        <f t="shared" ca="1" si="12"/>
        <v>0</v>
      </c>
      <c r="AH30" s="285">
        <f t="shared" ca="1" si="12"/>
        <v>0</v>
      </c>
      <c r="AI30" s="285">
        <f t="shared" ca="1" si="12"/>
        <v>0</v>
      </c>
    </row>
    <row r="31" spans="1:35">
      <c r="A31" s="275">
        <f>'Ann5'!B33</f>
        <v>0</v>
      </c>
      <c r="B31" s="276"/>
      <c r="C31" s="277"/>
      <c r="D31" s="278"/>
      <c r="E31" s="278"/>
      <c r="F31" s="354">
        <f>'Ann5'!C33</f>
        <v>0</v>
      </c>
      <c r="G31" s="279">
        <f>'Ann5'!D33</f>
        <v>0</v>
      </c>
      <c r="H31" s="281">
        <f>'Ann5'!F33</f>
        <v>0</v>
      </c>
      <c r="I31" s="282">
        <f t="shared" ca="1" si="1"/>
        <v>0</v>
      </c>
      <c r="J31" s="282">
        <f t="shared" ca="1" si="6"/>
        <v>0</v>
      </c>
      <c r="K31" s="283">
        <f t="shared" si="2"/>
        <v>0</v>
      </c>
      <c r="L31" s="283">
        <f t="shared" ca="1" si="7"/>
        <v>0</v>
      </c>
      <c r="M31" s="283">
        <f t="shared" ca="1" si="8"/>
        <v>0</v>
      </c>
      <c r="N31" s="284">
        <f t="shared" si="3"/>
        <v>0</v>
      </c>
      <c r="O31" s="282"/>
      <c r="P31" s="285">
        <f t="shared" ca="1" si="11"/>
        <v>0</v>
      </c>
      <c r="Q31" s="285">
        <f t="shared" ca="1" si="11"/>
        <v>0</v>
      </c>
      <c r="R31" s="285">
        <f t="shared" ca="1" si="11"/>
        <v>0</v>
      </c>
      <c r="S31" s="285">
        <f t="shared" ca="1" si="11"/>
        <v>0</v>
      </c>
      <c r="T31" s="285">
        <f t="shared" ca="1" si="11"/>
        <v>0</v>
      </c>
      <c r="U31" s="285">
        <f t="shared" ca="1" si="11"/>
        <v>0</v>
      </c>
      <c r="V31" s="285">
        <f t="shared" ca="1" si="11"/>
        <v>0</v>
      </c>
      <c r="W31" s="285">
        <f t="shared" ca="1" si="11"/>
        <v>0</v>
      </c>
      <c r="X31" s="285">
        <f t="shared" ca="1" si="11"/>
        <v>0</v>
      </c>
      <c r="Y31" s="285">
        <f t="shared" ca="1" si="11"/>
        <v>0</v>
      </c>
      <c r="Z31" s="285">
        <f t="shared" ca="1" si="12"/>
        <v>0</v>
      </c>
      <c r="AA31" s="285">
        <f t="shared" ca="1" si="12"/>
        <v>0</v>
      </c>
      <c r="AB31" s="285">
        <f t="shared" ca="1" si="12"/>
        <v>0</v>
      </c>
      <c r="AC31" s="285">
        <f t="shared" ca="1" si="12"/>
        <v>0</v>
      </c>
      <c r="AD31" s="285">
        <f t="shared" ca="1" si="12"/>
        <v>0</v>
      </c>
      <c r="AE31" s="285">
        <f t="shared" ca="1" si="12"/>
        <v>0</v>
      </c>
      <c r="AF31" s="285">
        <f t="shared" ca="1" si="12"/>
        <v>0</v>
      </c>
      <c r="AG31" s="285">
        <f t="shared" ca="1" si="12"/>
        <v>0</v>
      </c>
      <c r="AH31" s="285">
        <f t="shared" ca="1" si="12"/>
        <v>0</v>
      </c>
      <c r="AI31" s="285">
        <f t="shared" ca="1" si="12"/>
        <v>0</v>
      </c>
    </row>
    <row r="32" spans="1:35">
      <c r="A32" s="275">
        <f>'Ann5'!B34</f>
        <v>0</v>
      </c>
      <c r="B32" s="276"/>
      <c r="C32" s="277"/>
      <c r="D32" s="278"/>
      <c r="E32" s="278"/>
      <c r="F32" s="354">
        <f>'Ann5'!C34</f>
        <v>0</v>
      </c>
      <c r="G32" s="279">
        <f>'Ann5'!D34</f>
        <v>0</v>
      </c>
      <c r="H32" s="281">
        <f>'Ann5'!F34</f>
        <v>0</v>
      </c>
      <c r="I32" s="282">
        <f t="shared" ca="1" si="1"/>
        <v>0</v>
      </c>
      <c r="J32" s="282">
        <f t="shared" ca="1" si="6"/>
        <v>0</v>
      </c>
      <c r="K32" s="283">
        <f t="shared" si="2"/>
        <v>0</v>
      </c>
      <c r="L32" s="283">
        <f t="shared" ca="1" si="7"/>
        <v>0</v>
      </c>
      <c r="M32" s="283">
        <f t="shared" ca="1" si="8"/>
        <v>0</v>
      </c>
      <c r="N32" s="284">
        <f t="shared" si="3"/>
        <v>0</v>
      </c>
      <c r="O32" s="282"/>
      <c r="P32" s="285">
        <f t="shared" ca="1" si="11"/>
        <v>0</v>
      </c>
      <c r="Q32" s="285">
        <f t="shared" ca="1" si="11"/>
        <v>0</v>
      </c>
      <c r="R32" s="285">
        <f t="shared" ca="1" si="11"/>
        <v>0</v>
      </c>
      <c r="S32" s="285">
        <f t="shared" ca="1" si="11"/>
        <v>0</v>
      </c>
      <c r="T32" s="285">
        <f t="shared" ca="1" si="11"/>
        <v>0</v>
      </c>
      <c r="U32" s="285">
        <f t="shared" ca="1" si="11"/>
        <v>0</v>
      </c>
      <c r="V32" s="285">
        <f t="shared" ca="1" si="11"/>
        <v>0</v>
      </c>
      <c r="W32" s="285">
        <f t="shared" ca="1" si="11"/>
        <v>0</v>
      </c>
      <c r="X32" s="285">
        <f t="shared" ca="1" si="11"/>
        <v>0</v>
      </c>
      <c r="Y32" s="285">
        <f t="shared" ca="1" si="11"/>
        <v>0</v>
      </c>
      <c r="Z32" s="285">
        <f t="shared" ca="1" si="12"/>
        <v>0</v>
      </c>
      <c r="AA32" s="285">
        <f t="shared" ca="1" si="12"/>
        <v>0</v>
      </c>
      <c r="AB32" s="285">
        <f t="shared" ca="1" si="12"/>
        <v>0</v>
      </c>
      <c r="AC32" s="285">
        <f t="shared" ca="1" si="12"/>
        <v>0</v>
      </c>
      <c r="AD32" s="285">
        <f t="shared" ca="1" si="12"/>
        <v>0</v>
      </c>
      <c r="AE32" s="285">
        <f t="shared" ca="1" si="12"/>
        <v>0</v>
      </c>
      <c r="AF32" s="285">
        <f t="shared" ca="1" si="12"/>
        <v>0</v>
      </c>
      <c r="AG32" s="285">
        <f t="shared" ca="1" si="12"/>
        <v>0</v>
      </c>
      <c r="AH32" s="285">
        <f t="shared" ca="1" si="12"/>
        <v>0</v>
      </c>
      <c r="AI32" s="285">
        <f t="shared" ca="1" si="12"/>
        <v>0</v>
      </c>
    </row>
    <row r="33" spans="1:35">
      <c r="A33" s="275">
        <f>'Ann5'!B35</f>
        <v>0</v>
      </c>
      <c r="B33" s="276"/>
      <c r="C33" s="277"/>
      <c r="D33" s="278"/>
      <c r="E33" s="278"/>
      <c r="F33" s="354">
        <f>'Ann5'!C35</f>
        <v>0</v>
      </c>
      <c r="G33" s="279">
        <f>'Ann5'!D35</f>
        <v>0</v>
      </c>
      <c r="H33" s="281">
        <f>'Ann5'!F35</f>
        <v>0</v>
      </c>
      <c r="I33" s="282">
        <f t="shared" ca="1" si="1"/>
        <v>0</v>
      </c>
      <c r="J33" s="282">
        <f t="shared" ca="1" si="6"/>
        <v>0</v>
      </c>
      <c r="K33" s="283">
        <f t="shared" si="2"/>
        <v>0</v>
      </c>
      <c r="L33" s="283">
        <f t="shared" ca="1" si="7"/>
        <v>0</v>
      </c>
      <c r="M33" s="283">
        <f t="shared" ca="1" si="8"/>
        <v>0</v>
      </c>
      <c r="N33" s="284">
        <f t="shared" si="3"/>
        <v>0</v>
      </c>
      <c r="O33" s="282"/>
      <c r="P33" s="285">
        <f t="shared" ca="1" si="11"/>
        <v>0</v>
      </c>
      <c r="Q33" s="285">
        <f t="shared" ca="1" si="11"/>
        <v>0</v>
      </c>
      <c r="R33" s="285">
        <f t="shared" ca="1" si="11"/>
        <v>0</v>
      </c>
      <c r="S33" s="285">
        <f t="shared" ca="1" si="11"/>
        <v>0</v>
      </c>
      <c r="T33" s="285">
        <f t="shared" ca="1" si="11"/>
        <v>0</v>
      </c>
      <c r="U33" s="285">
        <f t="shared" ca="1" si="11"/>
        <v>0</v>
      </c>
      <c r="V33" s="285">
        <f t="shared" ca="1" si="11"/>
        <v>0</v>
      </c>
      <c r="W33" s="285">
        <f t="shared" ca="1" si="11"/>
        <v>0</v>
      </c>
      <c r="X33" s="285">
        <f t="shared" ca="1" si="11"/>
        <v>0</v>
      </c>
      <c r="Y33" s="285">
        <f t="shared" ca="1" si="11"/>
        <v>0</v>
      </c>
      <c r="Z33" s="285">
        <f t="shared" ca="1" si="12"/>
        <v>0</v>
      </c>
      <c r="AA33" s="285">
        <f t="shared" ca="1" si="12"/>
        <v>0</v>
      </c>
      <c r="AB33" s="285">
        <f t="shared" ca="1" si="12"/>
        <v>0</v>
      </c>
      <c r="AC33" s="285">
        <f t="shared" ca="1" si="12"/>
        <v>0</v>
      </c>
      <c r="AD33" s="285">
        <f t="shared" ca="1" si="12"/>
        <v>0</v>
      </c>
      <c r="AE33" s="285">
        <f t="shared" ca="1" si="12"/>
        <v>0</v>
      </c>
      <c r="AF33" s="285">
        <f t="shared" ca="1" si="12"/>
        <v>0</v>
      </c>
      <c r="AG33" s="285">
        <f t="shared" ca="1" si="12"/>
        <v>0</v>
      </c>
      <c r="AH33" s="285">
        <f t="shared" ca="1" si="12"/>
        <v>0</v>
      </c>
      <c r="AI33" s="285">
        <f t="shared" ca="1" si="12"/>
        <v>0</v>
      </c>
    </row>
    <row r="34" spans="1:35">
      <c r="A34" s="275">
        <f>'Ann5'!B36</f>
        <v>0</v>
      </c>
      <c r="B34" s="276"/>
      <c r="C34" s="277"/>
      <c r="D34" s="278"/>
      <c r="E34" s="278"/>
      <c r="F34" s="354">
        <f>'Ann5'!C36</f>
        <v>0</v>
      </c>
      <c r="G34" s="279">
        <f>'Ann5'!D36</f>
        <v>0</v>
      </c>
      <c r="H34" s="281">
        <f>'Ann5'!F36</f>
        <v>0</v>
      </c>
      <c r="I34" s="282">
        <f t="shared" ca="1" si="1"/>
        <v>0</v>
      </c>
      <c r="J34" s="282">
        <f t="shared" ca="1" si="6"/>
        <v>0</v>
      </c>
      <c r="K34" s="283">
        <f t="shared" si="2"/>
        <v>0</v>
      </c>
      <c r="L34" s="283">
        <f t="shared" ca="1" si="7"/>
        <v>0</v>
      </c>
      <c r="M34" s="283">
        <f t="shared" ca="1" si="8"/>
        <v>0</v>
      </c>
      <c r="N34" s="284">
        <f t="shared" si="3"/>
        <v>0</v>
      </c>
      <c r="O34" s="282"/>
      <c r="P34" s="285">
        <f t="shared" ca="1" si="11"/>
        <v>0</v>
      </c>
      <c r="Q34" s="285">
        <f t="shared" ca="1" si="11"/>
        <v>0</v>
      </c>
      <c r="R34" s="285">
        <f t="shared" ca="1" si="11"/>
        <v>0</v>
      </c>
      <c r="S34" s="285">
        <f t="shared" ca="1" si="11"/>
        <v>0</v>
      </c>
      <c r="T34" s="285">
        <f t="shared" ca="1" si="11"/>
        <v>0</v>
      </c>
      <c r="U34" s="285">
        <f t="shared" ca="1" si="11"/>
        <v>0</v>
      </c>
      <c r="V34" s="285">
        <f t="shared" ca="1" si="11"/>
        <v>0</v>
      </c>
      <c r="W34" s="285">
        <f t="shared" ca="1" si="11"/>
        <v>0</v>
      </c>
      <c r="X34" s="285">
        <f t="shared" ca="1" si="11"/>
        <v>0</v>
      </c>
      <c r="Y34" s="285">
        <f t="shared" ca="1" si="11"/>
        <v>0</v>
      </c>
      <c r="Z34" s="285">
        <f t="shared" ca="1" si="12"/>
        <v>0</v>
      </c>
      <c r="AA34" s="285">
        <f t="shared" ca="1" si="12"/>
        <v>0</v>
      </c>
      <c r="AB34" s="285">
        <f t="shared" ca="1" si="12"/>
        <v>0</v>
      </c>
      <c r="AC34" s="285">
        <f t="shared" ca="1" si="12"/>
        <v>0</v>
      </c>
      <c r="AD34" s="285">
        <f t="shared" ca="1" si="12"/>
        <v>0</v>
      </c>
      <c r="AE34" s="285">
        <f t="shared" ca="1" si="12"/>
        <v>0</v>
      </c>
      <c r="AF34" s="285">
        <f t="shared" ca="1" si="12"/>
        <v>0</v>
      </c>
      <c r="AG34" s="285">
        <f t="shared" ca="1" si="12"/>
        <v>0</v>
      </c>
      <c r="AH34" s="285">
        <f t="shared" ca="1" si="12"/>
        <v>0</v>
      </c>
      <c r="AI34" s="285">
        <f t="shared" ca="1" si="12"/>
        <v>0</v>
      </c>
    </row>
    <row r="35" spans="1:35">
      <c r="A35" s="275">
        <f>'Ann5'!B37</f>
        <v>0</v>
      </c>
      <c r="B35" s="276"/>
      <c r="C35" s="277"/>
      <c r="D35" s="278"/>
      <c r="E35" s="278"/>
      <c r="F35" s="354">
        <f>'Ann5'!C37</f>
        <v>0</v>
      </c>
      <c r="G35" s="279">
        <f>'Ann5'!D37</f>
        <v>0</v>
      </c>
      <c r="H35" s="281">
        <f>'Ann5'!F37</f>
        <v>0</v>
      </c>
      <c r="I35" s="282">
        <f t="shared" ca="1" si="1"/>
        <v>0</v>
      </c>
      <c r="J35" s="282">
        <f t="shared" ca="1" si="6"/>
        <v>0</v>
      </c>
      <c r="K35" s="283">
        <f t="shared" si="2"/>
        <v>0</v>
      </c>
      <c r="L35" s="283">
        <f t="shared" ca="1" si="7"/>
        <v>0</v>
      </c>
      <c r="M35" s="283">
        <f t="shared" ca="1" si="8"/>
        <v>0</v>
      </c>
      <c r="N35" s="284">
        <f t="shared" si="3"/>
        <v>0</v>
      </c>
      <c r="O35" s="282"/>
      <c r="P35" s="285">
        <f t="shared" ca="1" si="11"/>
        <v>0</v>
      </c>
      <c r="Q35" s="285">
        <f t="shared" ca="1" si="11"/>
        <v>0</v>
      </c>
      <c r="R35" s="285">
        <f t="shared" ca="1" si="11"/>
        <v>0</v>
      </c>
      <c r="S35" s="285">
        <f t="shared" ca="1" si="11"/>
        <v>0</v>
      </c>
      <c r="T35" s="285">
        <f t="shared" ca="1" si="11"/>
        <v>0</v>
      </c>
      <c r="U35" s="285">
        <f t="shared" ca="1" si="11"/>
        <v>0</v>
      </c>
      <c r="V35" s="285">
        <f t="shared" ca="1" si="11"/>
        <v>0</v>
      </c>
      <c r="W35" s="285">
        <f t="shared" ca="1" si="11"/>
        <v>0</v>
      </c>
      <c r="X35" s="285">
        <f t="shared" ca="1" si="11"/>
        <v>0</v>
      </c>
      <c r="Y35" s="285">
        <f t="shared" ca="1" si="11"/>
        <v>0</v>
      </c>
      <c r="Z35" s="285">
        <f t="shared" ca="1" si="12"/>
        <v>0</v>
      </c>
      <c r="AA35" s="285">
        <f t="shared" ca="1" si="12"/>
        <v>0</v>
      </c>
      <c r="AB35" s="285">
        <f t="shared" ca="1" si="12"/>
        <v>0</v>
      </c>
      <c r="AC35" s="285">
        <f t="shared" ca="1" si="12"/>
        <v>0</v>
      </c>
      <c r="AD35" s="285">
        <f t="shared" ca="1" si="12"/>
        <v>0</v>
      </c>
      <c r="AE35" s="285">
        <f t="shared" ca="1" si="12"/>
        <v>0</v>
      </c>
      <c r="AF35" s="285">
        <f t="shared" ca="1" si="12"/>
        <v>0</v>
      </c>
      <c r="AG35" s="285">
        <f t="shared" ca="1" si="12"/>
        <v>0</v>
      </c>
      <c r="AH35" s="285">
        <f t="shared" ca="1" si="12"/>
        <v>0</v>
      </c>
      <c r="AI35" s="285">
        <f t="shared" ca="1" si="12"/>
        <v>0</v>
      </c>
    </row>
    <row r="36" spans="1:35">
      <c r="A36" s="275">
        <f>'Ann5'!B38</f>
        <v>0</v>
      </c>
      <c r="B36" s="276"/>
      <c r="C36" s="277"/>
      <c r="D36" s="278"/>
      <c r="E36" s="278"/>
      <c r="F36" s="354">
        <f>'Ann5'!C38</f>
        <v>0</v>
      </c>
      <c r="G36" s="279">
        <f>'Ann5'!D38</f>
        <v>0</v>
      </c>
      <c r="H36" s="281">
        <f>'Ann5'!F38</f>
        <v>0</v>
      </c>
      <c r="I36" s="282">
        <f t="shared" ca="1" si="1"/>
        <v>0</v>
      </c>
      <c r="J36" s="282">
        <f t="shared" ca="1" si="6"/>
        <v>0</v>
      </c>
      <c r="K36" s="283">
        <f t="shared" si="2"/>
        <v>0</v>
      </c>
      <c r="L36" s="283">
        <f t="shared" ca="1" si="7"/>
        <v>0</v>
      </c>
      <c r="M36" s="283">
        <f t="shared" ca="1" si="8"/>
        <v>0</v>
      </c>
      <c r="N36" s="284">
        <f t="shared" si="3"/>
        <v>0</v>
      </c>
      <c r="O36" s="282"/>
      <c r="P36" s="285">
        <f t="shared" ref="P36:Y45" ca="1" si="13">IF(OR(P$5&lt;YEAR($I36),P$5&gt;YEAR($J36)),0,IF(AND(P$5&gt;YEAR($I36),P$5&lt;YEAR($J36)),$K36,IF(P$5=YEAR($I36),$L36,IF(P$5=YEAR($J36),IF($M36=0,$K36,$M36)))))</f>
        <v>0</v>
      </c>
      <c r="Q36" s="285">
        <f t="shared" ca="1" si="13"/>
        <v>0</v>
      </c>
      <c r="R36" s="285">
        <f t="shared" ca="1" si="13"/>
        <v>0</v>
      </c>
      <c r="S36" s="285">
        <f t="shared" ca="1" si="13"/>
        <v>0</v>
      </c>
      <c r="T36" s="285">
        <f t="shared" ca="1" si="13"/>
        <v>0</v>
      </c>
      <c r="U36" s="285">
        <f t="shared" ca="1" si="13"/>
        <v>0</v>
      </c>
      <c r="V36" s="285">
        <f t="shared" ca="1" si="13"/>
        <v>0</v>
      </c>
      <c r="W36" s="285">
        <f t="shared" ca="1" si="13"/>
        <v>0</v>
      </c>
      <c r="X36" s="285">
        <f t="shared" ca="1" si="13"/>
        <v>0</v>
      </c>
      <c r="Y36" s="285">
        <f t="shared" ca="1" si="13"/>
        <v>0</v>
      </c>
      <c r="Z36" s="285">
        <f t="shared" ref="Z36:AI45" ca="1" si="14">IF(OR(Z$5&lt;YEAR($I36),Z$5&gt;YEAR($J36)),0,IF(AND(Z$5&gt;YEAR($I36),Z$5&lt;YEAR($J36)),$K36,IF(Z$5=YEAR($I36),$L36,IF(Z$5=YEAR($J36),IF($M36=0,$K36,$M36)))))</f>
        <v>0</v>
      </c>
      <c r="AA36" s="285">
        <f t="shared" ca="1" si="14"/>
        <v>0</v>
      </c>
      <c r="AB36" s="285">
        <f t="shared" ca="1" si="14"/>
        <v>0</v>
      </c>
      <c r="AC36" s="285">
        <f t="shared" ca="1" si="14"/>
        <v>0</v>
      </c>
      <c r="AD36" s="285">
        <f t="shared" ca="1" si="14"/>
        <v>0</v>
      </c>
      <c r="AE36" s="285">
        <f t="shared" ca="1" si="14"/>
        <v>0</v>
      </c>
      <c r="AF36" s="285">
        <f t="shared" ca="1" si="14"/>
        <v>0</v>
      </c>
      <c r="AG36" s="285">
        <f t="shared" ca="1" si="14"/>
        <v>0</v>
      </c>
      <c r="AH36" s="285">
        <f t="shared" ca="1" si="14"/>
        <v>0</v>
      </c>
      <c r="AI36" s="285">
        <f t="shared" ca="1" si="14"/>
        <v>0</v>
      </c>
    </row>
    <row r="37" spans="1:35">
      <c r="A37" s="275">
        <f>'Ann5'!B39</f>
        <v>0</v>
      </c>
      <c r="B37" s="276"/>
      <c r="C37" s="277"/>
      <c r="D37" s="278"/>
      <c r="E37" s="278"/>
      <c r="F37" s="354">
        <f>'Ann5'!C39</f>
        <v>0</v>
      </c>
      <c r="G37" s="279">
        <f>'Ann5'!D39</f>
        <v>0</v>
      </c>
      <c r="H37" s="281">
        <f>'Ann5'!F39</f>
        <v>0</v>
      </c>
      <c r="I37" s="282">
        <f t="shared" ca="1" si="1"/>
        <v>0</v>
      </c>
      <c r="J37" s="282">
        <f t="shared" ca="1" si="6"/>
        <v>0</v>
      </c>
      <c r="K37" s="283">
        <f t="shared" si="2"/>
        <v>0</v>
      </c>
      <c r="L37" s="283">
        <f t="shared" ca="1" si="7"/>
        <v>0</v>
      </c>
      <c r="M37" s="283">
        <f t="shared" ca="1" si="8"/>
        <v>0</v>
      </c>
      <c r="N37" s="284">
        <f t="shared" si="3"/>
        <v>0</v>
      </c>
      <c r="O37" s="282"/>
      <c r="P37" s="285">
        <f t="shared" ca="1" si="13"/>
        <v>0</v>
      </c>
      <c r="Q37" s="285">
        <f t="shared" ca="1" si="13"/>
        <v>0</v>
      </c>
      <c r="R37" s="285">
        <f t="shared" ca="1" si="13"/>
        <v>0</v>
      </c>
      <c r="S37" s="285">
        <f t="shared" ca="1" si="13"/>
        <v>0</v>
      </c>
      <c r="T37" s="285">
        <f t="shared" ca="1" si="13"/>
        <v>0</v>
      </c>
      <c r="U37" s="285">
        <f t="shared" ca="1" si="13"/>
        <v>0</v>
      </c>
      <c r="V37" s="285">
        <f t="shared" ca="1" si="13"/>
        <v>0</v>
      </c>
      <c r="W37" s="285">
        <f t="shared" ca="1" si="13"/>
        <v>0</v>
      </c>
      <c r="X37" s="285">
        <f t="shared" ca="1" si="13"/>
        <v>0</v>
      </c>
      <c r="Y37" s="285">
        <f t="shared" ca="1" si="13"/>
        <v>0</v>
      </c>
      <c r="Z37" s="285">
        <f t="shared" ca="1" si="14"/>
        <v>0</v>
      </c>
      <c r="AA37" s="285">
        <f t="shared" ca="1" si="14"/>
        <v>0</v>
      </c>
      <c r="AB37" s="285">
        <f t="shared" ca="1" si="14"/>
        <v>0</v>
      </c>
      <c r="AC37" s="285">
        <f t="shared" ca="1" si="14"/>
        <v>0</v>
      </c>
      <c r="AD37" s="285">
        <f t="shared" ca="1" si="14"/>
        <v>0</v>
      </c>
      <c r="AE37" s="285">
        <f t="shared" ca="1" si="14"/>
        <v>0</v>
      </c>
      <c r="AF37" s="285">
        <f t="shared" ca="1" si="14"/>
        <v>0</v>
      </c>
      <c r="AG37" s="285">
        <f t="shared" ca="1" si="14"/>
        <v>0</v>
      </c>
      <c r="AH37" s="285">
        <f t="shared" ca="1" si="14"/>
        <v>0</v>
      </c>
      <c r="AI37" s="285">
        <f t="shared" ca="1" si="14"/>
        <v>0</v>
      </c>
    </row>
    <row r="38" spans="1:35">
      <c r="A38" s="275">
        <f>'Ann5'!B40</f>
        <v>0</v>
      </c>
      <c r="B38" s="276"/>
      <c r="C38" s="277"/>
      <c r="D38" s="278"/>
      <c r="E38" s="278"/>
      <c r="F38" s="354">
        <f>'Ann5'!C40</f>
        <v>0</v>
      </c>
      <c r="G38" s="279">
        <f>'Ann5'!D40</f>
        <v>0</v>
      </c>
      <c r="H38" s="281">
        <f>'Ann5'!F40</f>
        <v>0</v>
      </c>
      <c r="I38" s="282">
        <f t="shared" ref="I38:I69" ca="1" si="15">IF(CELL("contenu",G38)&gt;0,IF(dotationanneepleine=1,DATE(YEAR(G38)+1,1,1),G38),0)</f>
        <v>0</v>
      </c>
      <c r="J38" s="282">
        <f t="shared" ca="1" si="6"/>
        <v>0</v>
      </c>
      <c r="K38" s="283">
        <f t="shared" ref="K38:K69" si="16">IF(H38&gt;0,ROUNDUP(F38/H38,2),0)</f>
        <v>0</v>
      </c>
      <c r="L38" s="283">
        <f t="shared" ca="1" si="7"/>
        <v>0</v>
      </c>
      <c r="M38" s="283">
        <f t="shared" ca="1" si="8"/>
        <v>0</v>
      </c>
      <c r="N38" s="284">
        <f t="shared" ref="N38:N69" si="17">IF(YEAR(G38)&gt;1900,YEAR(G38),0)</f>
        <v>0</v>
      </c>
      <c r="O38" s="282"/>
      <c r="P38" s="285">
        <f t="shared" ca="1" si="13"/>
        <v>0</v>
      </c>
      <c r="Q38" s="285">
        <f t="shared" ca="1" si="13"/>
        <v>0</v>
      </c>
      <c r="R38" s="285">
        <f t="shared" ca="1" si="13"/>
        <v>0</v>
      </c>
      <c r="S38" s="285">
        <f t="shared" ca="1" si="13"/>
        <v>0</v>
      </c>
      <c r="T38" s="285">
        <f t="shared" ca="1" si="13"/>
        <v>0</v>
      </c>
      <c r="U38" s="285">
        <f t="shared" ca="1" si="13"/>
        <v>0</v>
      </c>
      <c r="V38" s="285">
        <f t="shared" ca="1" si="13"/>
        <v>0</v>
      </c>
      <c r="W38" s="285">
        <f t="shared" ca="1" si="13"/>
        <v>0</v>
      </c>
      <c r="X38" s="285">
        <f t="shared" ca="1" si="13"/>
        <v>0</v>
      </c>
      <c r="Y38" s="285">
        <f t="shared" ca="1" si="13"/>
        <v>0</v>
      </c>
      <c r="Z38" s="285">
        <f t="shared" ca="1" si="14"/>
        <v>0</v>
      </c>
      <c r="AA38" s="285">
        <f t="shared" ca="1" si="14"/>
        <v>0</v>
      </c>
      <c r="AB38" s="285">
        <f t="shared" ca="1" si="14"/>
        <v>0</v>
      </c>
      <c r="AC38" s="285">
        <f t="shared" ca="1" si="14"/>
        <v>0</v>
      </c>
      <c r="AD38" s="285">
        <f t="shared" ca="1" si="14"/>
        <v>0</v>
      </c>
      <c r="AE38" s="285">
        <f t="shared" ca="1" si="14"/>
        <v>0</v>
      </c>
      <c r="AF38" s="285">
        <f t="shared" ca="1" si="14"/>
        <v>0</v>
      </c>
      <c r="AG38" s="285">
        <f t="shared" ca="1" si="14"/>
        <v>0</v>
      </c>
      <c r="AH38" s="285">
        <f t="shared" ca="1" si="14"/>
        <v>0</v>
      </c>
      <c r="AI38" s="285">
        <f t="shared" ca="1" si="14"/>
        <v>0</v>
      </c>
    </row>
    <row r="39" spans="1:35">
      <c r="A39" s="275">
        <f>'Ann5'!B41</f>
        <v>0</v>
      </c>
      <c r="B39" s="276"/>
      <c r="C39" s="277"/>
      <c r="D39" s="278"/>
      <c r="E39" s="278"/>
      <c r="F39" s="354">
        <f>'Ann5'!C41</f>
        <v>0</v>
      </c>
      <c r="G39" s="279">
        <f>'Ann5'!D41</f>
        <v>0</v>
      </c>
      <c r="H39" s="281">
        <f>'Ann5'!F41</f>
        <v>0</v>
      </c>
      <c r="I39" s="282">
        <f t="shared" ca="1" si="15"/>
        <v>0</v>
      </c>
      <c r="J39" s="282">
        <f t="shared" ca="1" si="6"/>
        <v>0</v>
      </c>
      <c r="K39" s="283">
        <f t="shared" si="16"/>
        <v>0</v>
      </c>
      <c r="L39" s="283">
        <f t="shared" ca="1" si="7"/>
        <v>0</v>
      </c>
      <c r="M39" s="283">
        <f t="shared" ca="1" si="8"/>
        <v>0</v>
      </c>
      <c r="N39" s="284">
        <f t="shared" si="17"/>
        <v>0</v>
      </c>
      <c r="O39" s="282"/>
      <c r="P39" s="285">
        <f t="shared" ca="1" si="13"/>
        <v>0</v>
      </c>
      <c r="Q39" s="285">
        <f t="shared" ca="1" si="13"/>
        <v>0</v>
      </c>
      <c r="R39" s="285">
        <f t="shared" ca="1" si="13"/>
        <v>0</v>
      </c>
      <c r="S39" s="285">
        <f t="shared" ca="1" si="13"/>
        <v>0</v>
      </c>
      <c r="T39" s="285">
        <f t="shared" ca="1" si="13"/>
        <v>0</v>
      </c>
      <c r="U39" s="285">
        <f t="shared" ca="1" si="13"/>
        <v>0</v>
      </c>
      <c r="V39" s="285">
        <f t="shared" ca="1" si="13"/>
        <v>0</v>
      </c>
      <c r="W39" s="285">
        <f t="shared" ca="1" si="13"/>
        <v>0</v>
      </c>
      <c r="X39" s="285">
        <f t="shared" ca="1" si="13"/>
        <v>0</v>
      </c>
      <c r="Y39" s="285">
        <f t="shared" ca="1" si="13"/>
        <v>0</v>
      </c>
      <c r="Z39" s="285">
        <f t="shared" ca="1" si="14"/>
        <v>0</v>
      </c>
      <c r="AA39" s="285">
        <f t="shared" ca="1" si="14"/>
        <v>0</v>
      </c>
      <c r="AB39" s="285">
        <f t="shared" ca="1" si="14"/>
        <v>0</v>
      </c>
      <c r="AC39" s="285">
        <f t="shared" ca="1" si="14"/>
        <v>0</v>
      </c>
      <c r="AD39" s="285">
        <f t="shared" ca="1" si="14"/>
        <v>0</v>
      </c>
      <c r="AE39" s="285">
        <f t="shared" ca="1" si="14"/>
        <v>0</v>
      </c>
      <c r="AF39" s="285">
        <f t="shared" ca="1" si="14"/>
        <v>0</v>
      </c>
      <c r="AG39" s="285">
        <f t="shared" ca="1" si="14"/>
        <v>0</v>
      </c>
      <c r="AH39" s="285">
        <f t="shared" ca="1" si="14"/>
        <v>0</v>
      </c>
      <c r="AI39" s="285">
        <f t="shared" ca="1" si="14"/>
        <v>0</v>
      </c>
    </row>
    <row r="40" spans="1:35">
      <c r="A40" s="275">
        <f>'Ann5'!B42</f>
        <v>0</v>
      </c>
      <c r="B40" s="276"/>
      <c r="C40" s="277"/>
      <c r="D40" s="278"/>
      <c r="E40" s="278"/>
      <c r="F40" s="354">
        <f>'Ann5'!C42</f>
        <v>0</v>
      </c>
      <c r="G40" s="279">
        <f>'Ann5'!D42</f>
        <v>0</v>
      </c>
      <c r="H40" s="281">
        <f>'Ann5'!F42</f>
        <v>0</v>
      </c>
      <c r="I40" s="282">
        <f t="shared" ca="1" si="15"/>
        <v>0</v>
      </c>
      <c r="J40" s="282">
        <f t="shared" ca="1" si="6"/>
        <v>0</v>
      </c>
      <c r="K40" s="283">
        <f t="shared" si="16"/>
        <v>0</v>
      </c>
      <c r="L40" s="283">
        <f t="shared" ca="1" si="7"/>
        <v>0</v>
      </c>
      <c r="M40" s="283">
        <f t="shared" ca="1" si="8"/>
        <v>0</v>
      </c>
      <c r="N40" s="284">
        <f t="shared" si="17"/>
        <v>0</v>
      </c>
      <c r="O40" s="282"/>
      <c r="P40" s="285">
        <f t="shared" ca="1" si="13"/>
        <v>0</v>
      </c>
      <c r="Q40" s="285">
        <f t="shared" ca="1" si="13"/>
        <v>0</v>
      </c>
      <c r="R40" s="285">
        <f t="shared" ca="1" si="13"/>
        <v>0</v>
      </c>
      <c r="S40" s="285">
        <f t="shared" ca="1" si="13"/>
        <v>0</v>
      </c>
      <c r="T40" s="285">
        <f t="shared" ca="1" si="13"/>
        <v>0</v>
      </c>
      <c r="U40" s="285">
        <f t="shared" ca="1" si="13"/>
        <v>0</v>
      </c>
      <c r="V40" s="285">
        <f t="shared" ca="1" si="13"/>
        <v>0</v>
      </c>
      <c r="W40" s="285">
        <f t="shared" ca="1" si="13"/>
        <v>0</v>
      </c>
      <c r="X40" s="285">
        <f t="shared" ca="1" si="13"/>
        <v>0</v>
      </c>
      <c r="Y40" s="285">
        <f t="shared" ca="1" si="13"/>
        <v>0</v>
      </c>
      <c r="Z40" s="285">
        <f t="shared" ca="1" si="14"/>
        <v>0</v>
      </c>
      <c r="AA40" s="285">
        <f t="shared" ca="1" si="14"/>
        <v>0</v>
      </c>
      <c r="AB40" s="285">
        <f t="shared" ca="1" si="14"/>
        <v>0</v>
      </c>
      <c r="AC40" s="285">
        <f t="shared" ca="1" si="14"/>
        <v>0</v>
      </c>
      <c r="AD40" s="285">
        <f t="shared" ca="1" si="14"/>
        <v>0</v>
      </c>
      <c r="AE40" s="285">
        <f t="shared" ca="1" si="14"/>
        <v>0</v>
      </c>
      <c r="AF40" s="285">
        <f t="shared" ca="1" si="14"/>
        <v>0</v>
      </c>
      <c r="AG40" s="285">
        <f t="shared" ca="1" si="14"/>
        <v>0</v>
      </c>
      <c r="AH40" s="285">
        <f t="shared" ca="1" si="14"/>
        <v>0</v>
      </c>
      <c r="AI40" s="285">
        <f t="shared" ca="1" si="14"/>
        <v>0</v>
      </c>
    </row>
    <row r="41" spans="1:35">
      <c r="A41" s="275">
        <f>'Ann5'!B43</f>
        <v>0</v>
      </c>
      <c r="B41" s="276"/>
      <c r="C41" s="277"/>
      <c r="D41" s="278"/>
      <c r="E41" s="278"/>
      <c r="F41" s="354">
        <f>'Ann5'!C43</f>
        <v>0</v>
      </c>
      <c r="G41" s="279">
        <f>'Ann5'!D43</f>
        <v>0</v>
      </c>
      <c r="H41" s="281">
        <f>'Ann5'!F43</f>
        <v>0</v>
      </c>
      <c r="I41" s="282">
        <f t="shared" ca="1" si="15"/>
        <v>0</v>
      </c>
      <c r="J41" s="282">
        <f t="shared" ca="1" si="6"/>
        <v>0</v>
      </c>
      <c r="K41" s="283">
        <f t="shared" si="16"/>
        <v>0</v>
      </c>
      <c r="L41" s="283">
        <f t="shared" ca="1" si="7"/>
        <v>0</v>
      </c>
      <c r="M41" s="283">
        <f t="shared" ca="1" si="8"/>
        <v>0</v>
      </c>
      <c r="N41" s="284">
        <f t="shared" si="17"/>
        <v>0</v>
      </c>
      <c r="O41" s="282"/>
      <c r="P41" s="285">
        <f t="shared" ca="1" si="13"/>
        <v>0</v>
      </c>
      <c r="Q41" s="285">
        <f t="shared" ca="1" si="13"/>
        <v>0</v>
      </c>
      <c r="R41" s="285">
        <f t="shared" ca="1" si="13"/>
        <v>0</v>
      </c>
      <c r="S41" s="285">
        <f t="shared" ca="1" si="13"/>
        <v>0</v>
      </c>
      <c r="T41" s="285">
        <f t="shared" ca="1" si="13"/>
        <v>0</v>
      </c>
      <c r="U41" s="285">
        <f t="shared" ca="1" si="13"/>
        <v>0</v>
      </c>
      <c r="V41" s="285">
        <f t="shared" ca="1" si="13"/>
        <v>0</v>
      </c>
      <c r="W41" s="285">
        <f t="shared" ca="1" si="13"/>
        <v>0</v>
      </c>
      <c r="X41" s="285">
        <f t="shared" ca="1" si="13"/>
        <v>0</v>
      </c>
      <c r="Y41" s="285">
        <f t="shared" ca="1" si="13"/>
        <v>0</v>
      </c>
      <c r="Z41" s="285">
        <f t="shared" ca="1" si="14"/>
        <v>0</v>
      </c>
      <c r="AA41" s="285">
        <f t="shared" ca="1" si="14"/>
        <v>0</v>
      </c>
      <c r="AB41" s="285">
        <f t="shared" ca="1" si="14"/>
        <v>0</v>
      </c>
      <c r="AC41" s="285">
        <f t="shared" ca="1" si="14"/>
        <v>0</v>
      </c>
      <c r="AD41" s="285">
        <f t="shared" ca="1" si="14"/>
        <v>0</v>
      </c>
      <c r="AE41" s="285">
        <f t="shared" ca="1" si="14"/>
        <v>0</v>
      </c>
      <c r="AF41" s="285">
        <f t="shared" ca="1" si="14"/>
        <v>0</v>
      </c>
      <c r="AG41" s="285">
        <f t="shared" ca="1" si="14"/>
        <v>0</v>
      </c>
      <c r="AH41" s="285">
        <f t="shared" ca="1" si="14"/>
        <v>0</v>
      </c>
      <c r="AI41" s="285">
        <f t="shared" ca="1" si="14"/>
        <v>0</v>
      </c>
    </row>
    <row r="42" spans="1:35">
      <c r="A42" s="275">
        <f>'Ann5'!B44</f>
        <v>0</v>
      </c>
      <c r="B42" s="276"/>
      <c r="C42" s="277"/>
      <c r="D42" s="278"/>
      <c r="E42" s="278"/>
      <c r="F42" s="354">
        <f>'Ann5'!C44</f>
        <v>0</v>
      </c>
      <c r="G42" s="279">
        <f>'Ann5'!D44</f>
        <v>0</v>
      </c>
      <c r="H42" s="281">
        <f>'Ann5'!F44</f>
        <v>0</v>
      </c>
      <c r="I42" s="282">
        <f t="shared" ca="1" si="15"/>
        <v>0</v>
      </c>
      <c r="J42" s="282">
        <f t="shared" ca="1" si="6"/>
        <v>0</v>
      </c>
      <c r="K42" s="283">
        <f t="shared" si="16"/>
        <v>0</v>
      </c>
      <c r="L42" s="283">
        <f t="shared" ca="1" si="7"/>
        <v>0</v>
      </c>
      <c r="M42" s="283">
        <f t="shared" ca="1" si="8"/>
        <v>0</v>
      </c>
      <c r="N42" s="284">
        <f t="shared" si="17"/>
        <v>0</v>
      </c>
      <c r="O42" s="282"/>
      <c r="P42" s="285">
        <f t="shared" ca="1" si="13"/>
        <v>0</v>
      </c>
      <c r="Q42" s="285">
        <f t="shared" ca="1" si="13"/>
        <v>0</v>
      </c>
      <c r="R42" s="285">
        <f t="shared" ca="1" si="13"/>
        <v>0</v>
      </c>
      <c r="S42" s="285">
        <f t="shared" ca="1" si="13"/>
        <v>0</v>
      </c>
      <c r="T42" s="285">
        <f t="shared" ca="1" si="13"/>
        <v>0</v>
      </c>
      <c r="U42" s="285">
        <f t="shared" ca="1" si="13"/>
        <v>0</v>
      </c>
      <c r="V42" s="285">
        <f t="shared" ca="1" si="13"/>
        <v>0</v>
      </c>
      <c r="W42" s="285">
        <f t="shared" ca="1" si="13"/>
        <v>0</v>
      </c>
      <c r="X42" s="285">
        <f t="shared" ca="1" si="13"/>
        <v>0</v>
      </c>
      <c r="Y42" s="285">
        <f t="shared" ca="1" si="13"/>
        <v>0</v>
      </c>
      <c r="Z42" s="285">
        <f t="shared" ca="1" si="14"/>
        <v>0</v>
      </c>
      <c r="AA42" s="285">
        <f t="shared" ca="1" si="14"/>
        <v>0</v>
      </c>
      <c r="AB42" s="285">
        <f t="shared" ca="1" si="14"/>
        <v>0</v>
      </c>
      <c r="AC42" s="285">
        <f t="shared" ca="1" si="14"/>
        <v>0</v>
      </c>
      <c r="AD42" s="285">
        <f t="shared" ca="1" si="14"/>
        <v>0</v>
      </c>
      <c r="AE42" s="285">
        <f t="shared" ca="1" si="14"/>
        <v>0</v>
      </c>
      <c r="AF42" s="285">
        <f t="shared" ca="1" si="14"/>
        <v>0</v>
      </c>
      <c r="AG42" s="285">
        <f t="shared" ca="1" si="14"/>
        <v>0</v>
      </c>
      <c r="AH42" s="285">
        <f t="shared" ca="1" si="14"/>
        <v>0</v>
      </c>
      <c r="AI42" s="285">
        <f t="shared" ca="1" si="14"/>
        <v>0</v>
      </c>
    </row>
    <row r="43" spans="1:35">
      <c r="A43" s="275">
        <f>'Ann5'!B45</f>
        <v>0</v>
      </c>
      <c r="B43" s="276"/>
      <c r="C43" s="277"/>
      <c r="D43" s="278"/>
      <c r="E43" s="278"/>
      <c r="F43" s="354">
        <f>'Ann5'!C45</f>
        <v>0</v>
      </c>
      <c r="G43" s="279">
        <f>'Ann5'!D45</f>
        <v>0</v>
      </c>
      <c r="H43" s="281">
        <f>'Ann5'!F45</f>
        <v>0</v>
      </c>
      <c r="I43" s="282">
        <f t="shared" ca="1" si="15"/>
        <v>0</v>
      </c>
      <c r="J43" s="282">
        <f t="shared" ca="1" si="6"/>
        <v>0</v>
      </c>
      <c r="K43" s="283">
        <f t="shared" si="16"/>
        <v>0</v>
      </c>
      <c r="L43" s="283">
        <f t="shared" ca="1" si="7"/>
        <v>0</v>
      </c>
      <c r="M43" s="283">
        <f t="shared" ca="1" si="8"/>
        <v>0</v>
      </c>
      <c r="N43" s="284">
        <f t="shared" si="17"/>
        <v>0</v>
      </c>
      <c r="O43" s="282"/>
      <c r="P43" s="285">
        <f t="shared" ca="1" si="13"/>
        <v>0</v>
      </c>
      <c r="Q43" s="285">
        <f t="shared" ca="1" si="13"/>
        <v>0</v>
      </c>
      <c r="R43" s="285">
        <f t="shared" ca="1" si="13"/>
        <v>0</v>
      </c>
      <c r="S43" s="285">
        <f t="shared" ca="1" si="13"/>
        <v>0</v>
      </c>
      <c r="T43" s="285">
        <f t="shared" ca="1" si="13"/>
        <v>0</v>
      </c>
      <c r="U43" s="285">
        <f t="shared" ca="1" si="13"/>
        <v>0</v>
      </c>
      <c r="V43" s="285">
        <f t="shared" ca="1" si="13"/>
        <v>0</v>
      </c>
      <c r="W43" s="285">
        <f t="shared" ca="1" si="13"/>
        <v>0</v>
      </c>
      <c r="X43" s="285">
        <f t="shared" ca="1" si="13"/>
        <v>0</v>
      </c>
      <c r="Y43" s="285">
        <f t="shared" ca="1" si="13"/>
        <v>0</v>
      </c>
      <c r="Z43" s="285">
        <f t="shared" ca="1" si="14"/>
        <v>0</v>
      </c>
      <c r="AA43" s="285">
        <f t="shared" ca="1" si="14"/>
        <v>0</v>
      </c>
      <c r="AB43" s="285">
        <f t="shared" ca="1" si="14"/>
        <v>0</v>
      </c>
      <c r="AC43" s="285">
        <f t="shared" ca="1" si="14"/>
        <v>0</v>
      </c>
      <c r="AD43" s="285">
        <f t="shared" ca="1" si="14"/>
        <v>0</v>
      </c>
      <c r="AE43" s="285">
        <f t="shared" ca="1" si="14"/>
        <v>0</v>
      </c>
      <c r="AF43" s="285">
        <f t="shared" ca="1" si="14"/>
        <v>0</v>
      </c>
      <c r="AG43" s="285">
        <f t="shared" ca="1" si="14"/>
        <v>0</v>
      </c>
      <c r="AH43" s="285">
        <f t="shared" ca="1" si="14"/>
        <v>0</v>
      </c>
      <c r="AI43" s="285">
        <f t="shared" ca="1" si="14"/>
        <v>0</v>
      </c>
    </row>
    <row r="44" spans="1:35">
      <c r="A44" s="275">
        <f>'Ann5'!B46</f>
        <v>0</v>
      </c>
      <c r="B44" s="276"/>
      <c r="C44" s="277"/>
      <c r="D44" s="278"/>
      <c r="E44" s="278"/>
      <c r="F44" s="354">
        <f>'Ann5'!C46</f>
        <v>0</v>
      </c>
      <c r="G44" s="279">
        <f>'Ann5'!D46</f>
        <v>0</v>
      </c>
      <c r="H44" s="281">
        <f>'Ann5'!F46</f>
        <v>0</v>
      </c>
      <c r="I44" s="282">
        <f t="shared" ca="1" si="15"/>
        <v>0</v>
      </c>
      <c r="J44" s="282">
        <f t="shared" ca="1" si="6"/>
        <v>0</v>
      </c>
      <c r="K44" s="283">
        <f t="shared" si="16"/>
        <v>0</v>
      </c>
      <c r="L44" s="283">
        <f t="shared" ca="1" si="7"/>
        <v>0</v>
      </c>
      <c r="M44" s="283">
        <f t="shared" ca="1" si="8"/>
        <v>0</v>
      </c>
      <c r="N44" s="284">
        <f t="shared" si="17"/>
        <v>0</v>
      </c>
      <c r="O44" s="282"/>
      <c r="P44" s="285">
        <f t="shared" ca="1" si="13"/>
        <v>0</v>
      </c>
      <c r="Q44" s="285">
        <f t="shared" ca="1" si="13"/>
        <v>0</v>
      </c>
      <c r="R44" s="285">
        <f t="shared" ca="1" si="13"/>
        <v>0</v>
      </c>
      <c r="S44" s="285">
        <f t="shared" ca="1" si="13"/>
        <v>0</v>
      </c>
      <c r="T44" s="285">
        <f t="shared" ca="1" si="13"/>
        <v>0</v>
      </c>
      <c r="U44" s="285">
        <f t="shared" ca="1" si="13"/>
        <v>0</v>
      </c>
      <c r="V44" s="285">
        <f t="shared" ca="1" si="13"/>
        <v>0</v>
      </c>
      <c r="W44" s="285">
        <f t="shared" ca="1" si="13"/>
        <v>0</v>
      </c>
      <c r="X44" s="285">
        <f t="shared" ca="1" si="13"/>
        <v>0</v>
      </c>
      <c r="Y44" s="285">
        <f t="shared" ca="1" si="13"/>
        <v>0</v>
      </c>
      <c r="Z44" s="285">
        <f t="shared" ca="1" si="14"/>
        <v>0</v>
      </c>
      <c r="AA44" s="285">
        <f t="shared" ca="1" si="14"/>
        <v>0</v>
      </c>
      <c r="AB44" s="285">
        <f t="shared" ca="1" si="14"/>
        <v>0</v>
      </c>
      <c r="AC44" s="285">
        <f t="shared" ca="1" si="14"/>
        <v>0</v>
      </c>
      <c r="AD44" s="285">
        <f t="shared" ca="1" si="14"/>
        <v>0</v>
      </c>
      <c r="AE44" s="285">
        <f t="shared" ca="1" si="14"/>
        <v>0</v>
      </c>
      <c r="AF44" s="285">
        <f t="shared" ca="1" si="14"/>
        <v>0</v>
      </c>
      <c r="AG44" s="285">
        <f t="shared" ca="1" si="14"/>
        <v>0</v>
      </c>
      <c r="AH44" s="285">
        <f t="shared" ca="1" si="14"/>
        <v>0</v>
      </c>
      <c r="AI44" s="285">
        <f t="shared" ca="1" si="14"/>
        <v>0</v>
      </c>
    </row>
    <row r="45" spans="1:35">
      <c r="A45" s="275">
        <f>'Ann5'!B47</f>
        <v>0</v>
      </c>
      <c r="B45" s="276"/>
      <c r="C45" s="277"/>
      <c r="D45" s="278"/>
      <c r="E45" s="278"/>
      <c r="F45" s="354">
        <f>'Ann5'!C47</f>
        <v>0</v>
      </c>
      <c r="G45" s="279">
        <f>'Ann5'!D47</f>
        <v>0</v>
      </c>
      <c r="H45" s="281">
        <f>'Ann5'!F47</f>
        <v>0</v>
      </c>
      <c r="I45" s="282">
        <f t="shared" ca="1" si="15"/>
        <v>0</v>
      </c>
      <c r="J45" s="282">
        <f t="shared" ca="1" si="6"/>
        <v>0</v>
      </c>
      <c r="K45" s="283">
        <f t="shared" si="16"/>
        <v>0</v>
      </c>
      <c r="L45" s="283">
        <f t="shared" ca="1" si="7"/>
        <v>0</v>
      </c>
      <c r="M45" s="283">
        <f t="shared" ca="1" si="8"/>
        <v>0</v>
      </c>
      <c r="N45" s="284">
        <f t="shared" si="17"/>
        <v>0</v>
      </c>
      <c r="O45" s="282"/>
      <c r="P45" s="285">
        <f t="shared" ca="1" si="13"/>
        <v>0</v>
      </c>
      <c r="Q45" s="285">
        <f t="shared" ca="1" si="13"/>
        <v>0</v>
      </c>
      <c r="R45" s="285">
        <f t="shared" ca="1" si="13"/>
        <v>0</v>
      </c>
      <c r="S45" s="285">
        <f t="shared" ca="1" si="13"/>
        <v>0</v>
      </c>
      <c r="T45" s="285">
        <f t="shared" ca="1" si="13"/>
        <v>0</v>
      </c>
      <c r="U45" s="285">
        <f t="shared" ca="1" si="13"/>
        <v>0</v>
      </c>
      <c r="V45" s="285">
        <f t="shared" ca="1" si="13"/>
        <v>0</v>
      </c>
      <c r="W45" s="285">
        <f t="shared" ca="1" si="13"/>
        <v>0</v>
      </c>
      <c r="X45" s="285">
        <f t="shared" ca="1" si="13"/>
        <v>0</v>
      </c>
      <c r="Y45" s="285">
        <f t="shared" ca="1" si="13"/>
        <v>0</v>
      </c>
      <c r="Z45" s="285">
        <f t="shared" ca="1" si="14"/>
        <v>0</v>
      </c>
      <c r="AA45" s="285">
        <f t="shared" ca="1" si="14"/>
        <v>0</v>
      </c>
      <c r="AB45" s="285">
        <f t="shared" ca="1" si="14"/>
        <v>0</v>
      </c>
      <c r="AC45" s="285">
        <f t="shared" ca="1" si="14"/>
        <v>0</v>
      </c>
      <c r="AD45" s="285">
        <f t="shared" ca="1" si="14"/>
        <v>0</v>
      </c>
      <c r="AE45" s="285">
        <f t="shared" ca="1" si="14"/>
        <v>0</v>
      </c>
      <c r="AF45" s="285">
        <f t="shared" ca="1" si="14"/>
        <v>0</v>
      </c>
      <c r="AG45" s="285">
        <f t="shared" ca="1" si="14"/>
        <v>0</v>
      </c>
      <c r="AH45" s="285">
        <f t="shared" ca="1" si="14"/>
        <v>0</v>
      </c>
      <c r="AI45" s="285">
        <f t="shared" ca="1" si="14"/>
        <v>0</v>
      </c>
    </row>
    <row r="46" spans="1:35">
      <c r="A46" s="275">
        <f>'Ann5'!B48</f>
        <v>0</v>
      </c>
      <c r="B46" s="276"/>
      <c r="C46" s="277"/>
      <c r="D46" s="278"/>
      <c r="E46" s="278"/>
      <c r="F46" s="354">
        <f>'Ann5'!C48</f>
        <v>0</v>
      </c>
      <c r="G46" s="279">
        <f>'Ann5'!D48</f>
        <v>0</v>
      </c>
      <c r="H46" s="281">
        <f>'Ann5'!F48</f>
        <v>0</v>
      </c>
      <c r="I46" s="282">
        <f t="shared" ca="1" si="15"/>
        <v>0</v>
      </c>
      <c r="J46" s="282">
        <f t="shared" ca="1" si="6"/>
        <v>0</v>
      </c>
      <c r="K46" s="283">
        <f t="shared" si="16"/>
        <v>0</v>
      </c>
      <c r="L46" s="283">
        <f t="shared" ca="1" si="7"/>
        <v>0</v>
      </c>
      <c r="M46" s="283">
        <f t="shared" ca="1" si="8"/>
        <v>0</v>
      </c>
      <c r="N46" s="284">
        <f t="shared" si="17"/>
        <v>0</v>
      </c>
      <c r="O46" s="282"/>
      <c r="P46" s="285">
        <f t="shared" ref="P46:Y55" ca="1" si="18">IF(OR(P$5&lt;YEAR($I46),P$5&gt;YEAR($J46)),0,IF(AND(P$5&gt;YEAR($I46),P$5&lt;YEAR($J46)),$K46,IF(P$5=YEAR($I46),$L46,IF(P$5=YEAR($J46),IF($M46=0,$K46,$M46)))))</f>
        <v>0</v>
      </c>
      <c r="Q46" s="285">
        <f t="shared" ca="1" si="18"/>
        <v>0</v>
      </c>
      <c r="R46" s="285">
        <f t="shared" ca="1" si="18"/>
        <v>0</v>
      </c>
      <c r="S46" s="285">
        <f t="shared" ca="1" si="18"/>
        <v>0</v>
      </c>
      <c r="T46" s="285">
        <f t="shared" ca="1" si="18"/>
        <v>0</v>
      </c>
      <c r="U46" s="285">
        <f t="shared" ca="1" si="18"/>
        <v>0</v>
      </c>
      <c r="V46" s="285">
        <f t="shared" ca="1" si="18"/>
        <v>0</v>
      </c>
      <c r="W46" s="285">
        <f t="shared" ca="1" si="18"/>
        <v>0</v>
      </c>
      <c r="X46" s="285">
        <f t="shared" ca="1" si="18"/>
        <v>0</v>
      </c>
      <c r="Y46" s="285">
        <f t="shared" ca="1" si="18"/>
        <v>0</v>
      </c>
      <c r="Z46" s="285">
        <f t="shared" ref="Z46:AI55" ca="1" si="19">IF(OR(Z$5&lt;YEAR($I46),Z$5&gt;YEAR($J46)),0,IF(AND(Z$5&gt;YEAR($I46),Z$5&lt;YEAR($J46)),$K46,IF(Z$5=YEAR($I46),$L46,IF(Z$5=YEAR($J46),IF($M46=0,$K46,$M46)))))</f>
        <v>0</v>
      </c>
      <c r="AA46" s="285">
        <f t="shared" ca="1" si="19"/>
        <v>0</v>
      </c>
      <c r="AB46" s="285">
        <f t="shared" ca="1" si="19"/>
        <v>0</v>
      </c>
      <c r="AC46" s="285">
        <f t="shared" ca="1" si="19"/>
        <v>0</v>
      </c>
      <c r="AD46" s="285">
        <f t="shared" ca="1" si="19"/>
        <v>0</v>
      </c>
      <c r="AE46" s="285">
        <f t="shared" ca="1" si="19"/>
        <v>0</v>
      </c>
      <c r="AF46" s="285">
        <f t="shared" ca="1" si="19"/>
        <v>0</v>
      </c>
      <c r="AG46" s="285">
        <f t="shared" ca="1" si="19"/>
        <v>0</v>
      </c>
      <c r="AH46" s="285">
        <f t="shared" ca="1" si="19"/>
        <v>0</v>
      </c>
      <c r="AI46" s="285">
        <f t="shared" ca="1" si="19"/>
        <v>0</v>
      </c>
    </row>
    <row r="47" spans="1:35">
      <c r="A47" s="275">
        <f>'Ann5'!B49</f>
        <v>0</v>
      </c>
      <c r="B47" s="276"/>
      <c r="C47" s="277"/>
      <c r="D47" s="278"/>
      <c r="E47" s="278"/>
      <c r="F47" s="354">
        <f>'Ann5'!C49</f>
        <v>0</v>
      </c>
      <c r="G47" s="279">
        <f>'Ann5'!D49</f>
        <v>0</v>
      </c>
      <c r="H47" s="281">
        <f>'Ann5'!F49</f>
        <v>0</v>
      </c>
      <c r="I47" s="282">
        <f t="shared" ca="1" si="15"/>
        <v>0</v>
      </c>
      <c r="J47" s="282">
        <f t="shared" ca="1" si="6"/>
        <v>0</v>
      </c>
      <c r="K47" s="283">
        <f t="shared" si="16"/>
        <v>0</v>
      </c>
      <c r="L47" s="283">
        <f t="shared" ca="1" si="7"/>
        <v>0</v>
      </c>
      <c r="M47" s="283">
        <f t="shared" ca="1" si="8"/>
        <v>0</v>
      </c>
      <c r="N47" s="284">
        <f t="shared" si="17"/>
        <v>0</v>
      </c>
      <c r="O47" s="282"/>
      <c r="P47" s="285">
        <f t="shared" ca="1" si="18"/>
        <v>0</v>
      </c>
      <c r="Q47" s="285">
        <f t="shared" ca="1" si="18"/>
        <v>0</v>
      </c>
      <c r="R47" s="285">
        <f t="shared" ca="1" si="18"/>
        <v>0</v>
      </c>
      <c r="S47" s="285">
        <f t="shared" ca="1" si="18"/>
        <v>0</v>
      </c>
      <c r="T47" s="285">
        <f t="shared" ca="1" si="18"/>
        <v>0</v>
      </c>
      <c r="U47" s="285">
        <f t="shared" ca="1" si="18"/>
        <v>0</v>
      </c>
      <c r="V47" s="285">
        <f t="shared" ca="1" si="18"/>
        <v>0</v>
      </c>
      <c r="W47" s="285">
        <f t="shared" ca="1" si="18"/>
        <v>0</v>
      </c>
      <c r="X47" s="285">
        <f t="shared" ca="1" si="18"/>
        <v>0</v>
      </c>
      <c r="Y47" s="285">
        <f t="shared" ca="1" si="18"/>
        <v>0</v>
      </c>
      <c r="Z47" s="285">
        <f t="shared" ca="1" si="19"/>
        <v>0</v>
      </c>
      <c r="AA47" s="285">
        <f t="shared" ca="1" si="19"/>
        <v>0</v>
      </c>
      <c r="AB47" s="285">
        <f t="shared" ca="1" si="19"/>
        <v>0</v>
      </c>
      <c r="AC47" s="285">
        <f t="shared" ca="1" si="19"/>
        <v>0</v>
      </c>
      <c r="AD47" s="285">
        <f t="shared" ca="1" si="19"/>
        <v>0</v>
      </c>
      <c r="AE47" s="285">
        <f t="shared" ca="1" si="19"/>
        <v>0</v>
      </c>
      <c r="AF47" s="285">
        <f t="shared" ca="1" si="19"/>
        <v>0</v>
      </c>
      <c r="AG47" s="285">
        <f t="shared" ca="1" si="19"/>
        <v>0</v>
      </c>
      <c r="AH47" s="285">
        <f t="shared" ca="1" si="19"/>
        <v>0</v>
      </c>
      <c r="AI47" s="285">
        <f t="shared" ca="1" si="19"/>
        <v>0</v>
      </c>
    </row>
    <row r="48" spans="1:35">
      <c r="A48" s="275">
        <f>'Ann5'!B50</f>
        <v>0</v>
      </c>
      <c r="B48" s="276"/>
      <c r="C48" s="277"/>
      <c r="D48" s="278"/>
      <c r="E48" s="278"/>
      <c r="F48" s="354">
        <f>'Ann5'!C50</f>
        <v>0</v>
      </c>
      <c r="G48" s="279">
        <f>'Ann5'!D50</f>
        <v>0</v>
      </c>
      <c r="H48" s="281">
        <f>'Ann5'!F50</f>
        <v>0</v>
      </c>
      <c r="I48" s="282">
        <f t="shared" ca="1" si="15"/>
        <v>0</v>
      </c>
      <c r="J48" s="282">
        <f t="shared" ca="1" si="6"/>
        <v>0</v>
      </c>
      <c r="K48" s="283">
        <f t="shared" si="16"/>
        <v>0</v>
      </c>
      <c r="L48" s="283">
        <f t="shared" ca="1" si="7"/>
        <v>0</v>
      </c>
      <c r="M48" s="283">
        <f t="shared" ca="1" si="8"/>
        <v>0</v>
      </c>
      <c r="N48" s="284">
        <f t="shared" si="17"/>
        <v>0</v>
      </c>
      <c r="O48" s="282"/>
      <c r="P48" s="285">
        <f t="shared" ca="1" si="18"/>
        <v>0</v>
      </c>
      <c r="Q48" s="285">
        <f t="shared" ca="1" si="18"/>
        <v>0</v>
      </c>
      <c r="R48" s="285">
        <f t="shared" ca="1" si="18"/>
        <v>0</v>
      </c>
      <c r="S48" s="285">
        <f t="shared" ca="1" si="18"/>
        <v>0</v>
      </c>
      <c r="T48" s="285">
        <f t="shared" ca="1" si="18"/>
        <v>0</v>
      </c>
      <c r="U48" s="285">
        <f t="shared" ca="1" si="18"/>
        <v>0</v>
      </c>
      <c r="V48" s="285">
        <f t="shared" ca="1" si="18"/>
        <v>0</v>
      </c>
      <c r="W48" s="285">
        <f t="shared" ca="1" si="18"/>
        <v>0</v>
      </c>
      <c r="X48" s="285">
        <f t="shared" ca="1" si="18"/>
        <v>0</v>
      </c>
      <c r="Y48" s="285">
        <f t="shared" ca="1" si="18"/>
        <v>0</v>
      </c>
      <c r="Z48" s="285">
        <f t="shared" ca="1" si="19"/>
        <v>0</v>
      </c>
      <c r="AA48" s="285">
        <f t="shared" ca="1" si="19"/>
        <v>0</v>
      </c>
      <c r="AB48" s="285">
        <f t="shared" ca="1" si="19"/>
        <v>0</v>
      </c>
      <c r="AC48" s="285">
        <f t="shared" ca="1" si="19"/>
        <v>0</v>
      </c>
      <c r="AD48" s="285">
        <f t="shared" ca="1" si="19"/>
        <v>0</v>
      </c>
      <c r="AE48" s="285">
        <f t="shared" ca="1" si="19"/>
        <v>0</v>
      </c>
      <c r="AF48" s="285">
        <f t="shared" ca="1" si="19"/>
        <v>0</v>
      </c>
      <c r="AG48" s="285">
        <f t="shared" ca="1" si="19"/>
        <v>0</v>
      </c>
      <c r="AH48" s="285">
        <f t="shared" ca="1" si="19"/>
        <v>0</v>
      </c>
      <c r="AI48" s="285">
        <f t="shared" ca="1" si="19"/>
        <v>0</v>
      </c>
    </row>
    <row r="49" spans="1:35">
      <c r="A49" s="275">
        <f>'Ann5'!B51</f>
        <v>0</v>
      </c>
      <c r="B49" s="276"/>
      <c r="C49" s="277"/>
      <c r="D49" s="278"/>
      <c r="E49" s="278"/>
      <c r="F49" s="354">
        <f>'Ann5'!C51</f>
        <v>0</v>
      </c>
      <c r="G49" s="279">
        <f>'Ann5'!D51</f>
        <v>0</v>
      </c>
      <c r="H49" s="281">
        <f>'Ann5'!F51</f>
        <v>0</v>
      </c>
      <c r="I49" s="282">
        <f t="shared" ca="1" si="15"/>
        <v>0</v>
      </c>
      <c r="J49" s="282">
        <f t="shared" ca="1" si="6"/>
        <v>0</v>
      </c>
      <c r="K49" s="283">
        <f t="shared" si="16"/>
        <v>0</v>
      </c>
      <c r="L49" s="283">
        <f t="shared" ca="1" si="7"/>
        <v>0</v>
      </c>
      <c r="M49" s="283">
        <f t="shared" ca="1" si="8"/>
        <v>0</v>
      </c>
      <c r="N49" s="284">
        <f t="shared" si="17"/>
        <v>0</v>
      </c>
      <c r="O49" s="282"/>
      <c r="P49" s="285">
        <f t="shared" ca="1" si="18"/>
        <v>0</v>
      </c>
      <c r="Q49" s="285">
        <f t="shared" ca="1" si="18"/>
        <v>0</v>
      </c>
      <c r="R49" s="285">
        <f t="shared" ca="1" si="18"/>
        <v>0</v>
      </c>
      <c r="S49" s="285">
        <f t="shared" ca="1" si="18"/>
        <v>0</v>
      </c>
      <c r="T49" s="285">
        <f t="shared" ca="1" si="18"/>
        <v>0</v>
      </c>
      <c r="U49" s="285">
        <f t="shared" ca="1" si="18"/>
        <v>0</v>
      </c>
      <c r="V49" s="285">
        <f t="shared" ca="1" si="18"/>
        <v>0</v>
      </c>
      <c r="W49" s="285">
        <f t="shared" ca="1" si="18"/>
        <v>0</v>
      </c>
      <c r="X49" s="285">
        <f t="shared" ca="1" si="18"/>
        <v>0</v>
      </c>
      <c r="Y49" s="285">
        <f t="shared" ca="1" si="18"/>
        <v>0</v>
      </c>
      <c r="Z49" s="285">
        <f t="shared" ca="1" si="19"/>
        <v>0</v>
      </c>
      <c r="AA49" s="285">
        <f t="shared" ca="1" si="19"/>
        <v>0</v>
      </c>
      <c r="AB49" s="285">
        <f t="shared" ca="1" si="19"/>
        <v>0</v>
      </c>
      <c r="AC49" s="285">
        <f t="shared" ca="1" si="19"/>
        <v>0</v>
      </c>
      <c r="AD49" s="285">
        <f t="shared" ca="1" si="19"/>
        <v>0</v>
      </c>
      <c r="AE49" s="285">
        <f t="shared" ca="1" si="19"/>
        <v>0</v>
      </c>
      <c r="AF49" s="285">
        <f t="shared" ca="1" si="19"/>
        <v>0</v>
      </c>
      <c r="AG49" s="285">
        <f t="shared" ca="1" si="19"/>
        <v>0</v>
      </c>
      <c r="AH49" s="285">
        <f t="shared" ca="1" si="19"/>
        <v>0</v>
      </c>
      <c r="AI49" s="285">
        <f t="shared" ca="1" si="19"/>
        <v>0</v>
      </c>
    </row>
    <row r="50" spans="1:35">
      <c r="A50" s="275">
        <f>'Ann5'!B142</f>
        <v>0</v>
      </c>
      <c r="B50" s="276"/>
      <c r="C50" s="277"/>
      <c r="D50" s="278"/>
      <c r="E50" s="278"/>
      <c r="F50" s="354">
        <f>'Ann5'!C142</f>
        <v>0</v>
      </c>
      <c r="G50" s="279">
        <f>'Ann5'!D142</f>
        <v>0</v>
      </c>
      <c r="H50" s="281">
        <f>'Ann5'!F142</f>
        <v>0</v>
      </c>
      <c r="I50" s="282">
        <f t="shared" ca="1" si="15"/>
        <v>0</v>
      </c>
      <c r="J50" s="282">
        <f t="shared" ca="1" si="6"/>
        <v>0</v>
      </c>
      <c r="K50" s="283">
        <f t="shared" si="16"/>
        <v>0</v>
      </c>
      <c r="L50" s="283">
        <f t="shared" ca="1" si="7"/>
        <v>0</v>
      </c>
      <c r="M50" s="283">
        <f t="shared" ca="1" si="8"/>
        <v>0</v>
      </c>
      <c r="N50" s="284">
        <f t="shared" si="17"/>
        <v>0</v>
      </c>
      <c r="O50" s="282"/>
      <c r="P50" s="285">
        <f t="shared" ca="1" si="18"/>
        <v>0</v>
      </c>
      <c r="Q50" s="285">
        <f t="shared" ca="1" si="18"/>
        <v>0</v>
      </c>
      <c r="R50" s="285">
        <f t="shared" ca="1" si="18"/>
        <v>0</v>
      </c>
      <c r="S50" s="285">
        <f t="shared" ca="1" si="18"/>
        <v>0</v>
      </c>
      <c r="T50" s="285">
        <f t="shared" ca="1" si="18"/>
        <v>0</v>
      </c>
      <c r="U50" s="285">
        <f t="shared" ca="1" si="18"/>
        <v>0</v>
      </c>
      <c r="V50" s="285">
        <f t="shared" ca="1" si="18"/>
        <v>0</v>
      </c>
      <c r="W50" s="285">
        <f t="shared" ca="1" si="18"/>
        <v>0</v>
      </c>
      <c r="X50" s="285">
        <f t="shared" ca="1" si="18"/>
        <v>0</v>
      </c>
      <c r="Y50" s="285">
        <f t="shared" ca="1" si="18"/>
        <v>0</v>
      </c>
      <c r="Z50" s="285">
        <f t="shared" ca="1" si="19"/>
        <v>0</v>
      </c>
      <c r="AA50" s="285">
        <f t="shared" ca="1" si="19"/>
        <v>0</v>
      </c>
      <c r="AB50" s="285">
        <f t="shared" ca="1" si="19"/>
        <v>0</v>
      </c>
      <c r="AC50" s="285">
        <f t="shared" ca="1" si="19"/>
        <v>0</v>
      </c>
      <c r="AD50" s="285">
        <f t="shared" ca="1" si="19"/>
        <v>0</v>
      </c>
      <c r="AE50" s="285">
        <f t="shared" ca="1" si="19"/>
        <v>0</v>
      </c>
      <c r="AF50" s="285">
        <f t="shared" ca="1" si="19"/>
        <v>0</v>
      </c>
      <c r="AG50" s="285">
        <f t="shared" ca="1" si="19"/>
        <v>0</v>
      </c>
      <c r="AH50" s="285">
        <f t="shared" ca="1" si="19"/>
        <v>0</v>
      </c>
      <c r="AI50" s="285">
        <f t="shared" ca="1" si="19"/>
        <v>0</v>
      </c>
    </row>
    <row r="51" spans="1:35">
      <c r="A51" s="275"/>
      <c r="B51" s="276"/>
      <c r="C51" s="277"/>
      <c r="D51" s="278"/>
      <c r="E51" s="278"/>
      <c r="F51" s="280"/>
      <c r="G51" s="279"/>
      <c r="H51" s="281"/>
      <c r="I51" s="282">
        <f t="shared" ca="1" si="15"/>
        <v>0</v>
      </c>
      <c r="J51" s="282">
        <f t="shared" ca="1" si="6"/>
        <v>0</v>
      </c>
      <c r="K51" s="283">
        <f t="shared" si="16"/>
        <v>0</v>
      </c>
      <c r="L51" s="283">
        <f t="shared" ca="1" si="7"/>
        <v>0</v>
      </c>
      <c r="M51" s="283">
        <f t="shared" ca="1" si="8"/>
        <v>0</v>
      </c>
      <c r="N51" s="284">
        <f t="shared" si="17"/>
        <v>0</v>
      </c>
      <c r="O51" s="282"/>
      <c r="P51" s="285">
        <f t="shared" ca="1" si="18"/>
        <v>0</v>
      </c>
      <c r="Q51" s="285">
        <f t="shared" ca="1" si="18"/>
        <v>0</v>
      </c>
      <c r="R51" s="285">
        <f t="shared" ca="1" si="18"/>
        <v>0</v>
      </c>
      <c r="S51" s="285">
        <f t="shared" ca="1" si="18"/>
        <v>0</v>
      </c>
      <c r="T51" s="285">
        <f t="shared" ca="1" si="18"/>
        <v>0</v>
      </c>
      <c r="U51" s="285">
        <f t="shared" ca="1" si="18"/>
        <v>0</v>
      </c>
      <c r="V51" s="285">
        <f t="shared" ca="1" si="18"/>
        <v>0</v>
      </c>
      <c r="W51" s="285">
        <f t="shared" ca="1" si="18"/>
        <v>0</v>
      </c>
      <c r="X51" s="285">
        <f t="shared" ca="1" si="18"/>
        <v>0</v>
      </c>
      <c r="Y51" s="285">
        <f t="shared" ca="1" si="18"/>
        <v>0</v>
      </c>
      <c r="Z51" s="285">
        <f t="shared" ca="1" si="19"/>
        <v>0</v>
      </c>
      <c r="AA51" s="285">
        <f t="shared" ca="1" si="19"/>
        <v>0</v>
      </c>
      <c r="AB51" s="285">
        <f t="shared" ca="1" si="19"/>
        <v>0</v>
      </c>
      <c r="AC51" s="285">
        <f t="shared" ca="1" si="19"/>
        <v>0</v>
      </c>
      <c r="AD51" s="285">
        <f t="shared" ca="1" si="19"/>
        <v>0</v>
      </c>
      <c r="AE51" s="285">
        <f t="shared" ca="1" si="19"/>
        <v>0</v>
      </c>
      <c r="AF51" s="285">
        <f t="shared" ca="1" si="19"/>
        <v>0</v>
      </c>
      <c r="AG51" s="285">
        <f t="shared" ca="1" si="19"/>
        <v>0</v>
      </c>
      <c r="AH51" s="285">
        <f t="shared" ca="1" si="19"/>
        <v>0</v>
      </c>
      <c r="AI51" s="285">
        <f t="shared" ca="1" si="19"/>
        <v>0</v>
      </c>
    </row>
    <row r="52" spans="1:35">
      <c r="A52" s="275"/>
      <c r="B52" s="276"/>
      <c r="C52" s="277"/>
      <c r="D52" s="278"/>
      <c r="E52" s="278"/>
      <c r="F52" s="280"/>
      <c r="G52" s="279"/>
      <c r="H52" s="281"/>
      <c r="I52" s="282">
        <f t="shared" ca="1" si="15"/>
        <v>0</v>
      </c>
      <c r="J52" s="282">
        <f t="shared" ca="1" si="6"/>
        <v>0</v>
      </c>
      <c r="K52" s="283">
        <f t="shared" si="16"/>
        <v>0</v>
      </c>
      <c r="L52" s="283">
        <f t="shared" ca="1" si="7"/>
        <v>0</v>
      </c>
      <c r="M52" s="283">
        <f t="shared" ca="1" si="8"/>
        <v>0</v>
      </c>
      <c r="N52" s="284">
        <f t="shared" si="17"/>
        <v>0</v>
      </c>
      <c r="O52" s="282"/>
      <c r="P52" s="285">
        <f t="shared" ca="1" si="18"/>
        <v>0</v>
      </c>
      <c r="Q52" s="285">
        <f t="shared" ca="1" si="18"/>
        <v>0</v>
      </c>
      <c r="R52" s="285">
        <f t="shared" ca="1" si="18"/>
        <v>0</v>
      </c>
      <c r="S52" s="285">
        <f t="shared" ca="1" si="18"/>
        <v>0</v>
      </c>
      <c r="T52" s="285">
        <f t="shared" ca="1" si="18"/>
        <v>0</v>
      </c>
      <c r="U52" s="285">
        <f t="shared" ca="1" si="18"/>
        <v>0</v>
      </c>
      <c r="V52" s="285">
        <f t="shared" ca="1" si="18"/>
        <v>0</v>
      </c>
      <c r="W52" s="285">
        <f t="shared" ca="1" si="18"/>
        <v>0</v>
      </c>
      <c r="X52" s="285">
        <f t="shared" ca="1" si="18"/>
        <v>0</v>
      </c>
      <c r="Y52" s="285">
        <f t="shared" ca="1" si="18"/>
        <v>0</v>
      </c>
      <c r="Z52" s="285">
        <f t="shared" ca="1" si="19"/>
        <v>0</v>
      </c>
      <c r="AA52" s="285">
        <f t="shared" ca="1" si="19"/>
        <v>0</v>
      </c>
      <c r="AB52" s="285">
        <f t="shared" ca="1" si="19"/>
        <v>0</v>
      </c>
      <c r="AC52" s="285">
        <f t="shared" ca="1" si="19"/>
        <v>0</v>
      </c>
      <c r="AD52" s="285">
        <f t="shared" ca="1" si="19"/>
        <v>0</v>
      </c>
      <c r="AE52" s="285">
        <f t="shared" ca="1" si="19"/>
        <v>0</v>
      </c>
      <c r="AF52" s="285">
        <f t="shared" ca="1" si="19"/>
        <v>0</v>
      </c>
      <c r="AG52" s="285">
        <f t="shared" ca="1" si="19"/>
        <v>0</v>
      </c>
      <c r="AH52" s="285">
        <f t="shared" ca="1" si="19"/>
        <v>0</v>
      </c>
      <c r="AI52" s="285">
        <f t="shared" ca="1" si="19"/>
        <v>0</v>
      </c>
    </row>
    <row r="53" spans="1:35">
      <c r="A53" s="275"/>
      <c r="B53" s="276"/>
      <c r="C53" s="277"/>
      <c r="D53" s="278"/>
      <c r="E53" s="278"/>
      <c r="F53" s="280"/>
      <c r="G53" s="279"/>
      <c r="H53" s="281"/>
      <c r="I53" s="282">
        <f t="shared" ca="1" si="15"/>
        <v>0</v>
      </c>
      <c r="J53" s="282">
        <f t="shared" ca="1" si="6"/>
        <v>0</v>
      </c>
      <c r="K53" s="283">
        <f t="shared" si="16"/>
        <v>0</v>
      </c>
      <c r="L53" s="283">
        <f t="shared" ca="1" si="7"/>
        <v>0</v>
      </c>
      <c r="M53" s="283">
        <f t="shared" ca="1" si="8"/>
        <v>0</v>
      </c>
      <c r="N53" s="284">
        <f t="shared" si="17"/>
        <v>0</v>
      </c>
      <c r="O53" s="282"/>
      <c r="P53" s="285">
        <f t="shared" ca="1" si="18"/>
        <v>0</v>
      </c>
      <c r="Q53" s="285">
        <f t="shared" ca="1" si="18"/>
        <v>0</v>
      </c>
      <c r="R53" s="285">
        <f t="shared" ca="1" si="18"/>
        <v>0</v>
      </c>
      <c r="S53" s="285">
        <f t="shared" ca="1" si="18"/>
        <v>0</v>
      </c>
      <c r="T53" s="285">
        <f t="shared" ca="1" si="18"/>
        <v>0</v>
      </c>
      <c r="U53" s="285">
        <f t="shared" ca="1" si="18"/>
        <v>0</v>
      </c>
      <c r="V53" s="285">
        <f t="shared" ca="1" si="18"/>
        <v>0</v>
      </c>
      <c r="W53" s="285">
        <f t="shared" ca="1" si="18"/>
        <v>0</v>
      </c>
      <c r="X53" s="285">
        <f t="shared" ca="1" si="18"/>
        <v>0</v>
      </c>
      <c r="Y53" s="285">
        <f t="shared" ca="1" si="18"/>
        <v>0</v>
      </c>
      <c r="Z53" s="285">
        <f t="shared" ca="1" si="19"/>
        <v>0</v>
      </c>
      <c r="AA53" s="285">
        <f t="shared" ca="1" si="19"/>
        <v>0</v>
      </c>
      <c r="AB53" s="285">
        <f t="shared" ca="1" si="19"/>
        <v>0</v>
      </c>
      <c r="AC53" s="285">
        <f t="shared" ca="1" si="19"/>
        <v>0</v>
      </c>
      <c r="AD53" s="285">
        <f t="shared" ca="1" si="19"/>
        <v>0</v>
      </c>
      <c r="AE53" s="285">
        <f t="shared" ca="1" si="19"/>
        <v>0</v>
      </c>
      <c r="AF53" s="285">
        <f t="shared" ca="1" si="19"/>
        <v>0</v>
      </c>
      <c r="AG53" s="285">
        <f t="shared" ca="1" si="19"/>
        <v>0</v>
      </c>
      <c r="AH53" s="285">
        <f t="shared" ca="1" si="19"/>
        <v>0</v>
      </c>
      <c r="AI53" s="285">
        <f t="shared" ca="1" si="19"/>
        <v>0</v>
      </c>
    </row>
    <row r="54" spans="1:35">
      <c r="A54" s="275"/>
      <c r="B54" s="276"/>
      <c r="C54" s="277"/>
      <c r="D54" s="278"/>
      <c r="E54" s="278"/>
      <c r="F54" s="280"/>
      <c r="G54" s="279"/>
      <c r="H54" s="281"/>
      <c r="I54" s="282">
        <f t="shared" ca="1" si="15"/>
        <v>0</v>
      </c>
      <c r="J54" s="282">
        <f t="shared" ca="1" si="6"/>
        <v>0</v>
      </c>
      <c r="K54" s="283">
        <f t="shared" si="16"/>
        <v>0</v>
      </c>
      <c r="L54" s="283">
        <f t="shared" ca="1" si="7"/>
        <v>0</v>
      </c>
      <c r="M54" s="283">
        <f t="shared" ca="1" si="8"/>
        <v>0</v>
      </c>
      <c r="N54" s="284">
        <f t="shared" si="17"/>
        <v>0</v>
      </c>
      <c r="O54" s="282"/>
      <c r="P54" s="285">
        <f t="shared" ca="1" si="18"/>
        <v>0</v>
      </c>
      <c r="Q54" s="285">
        <f t="shared" ca="1" si="18"/>
        <v>0</v>
      </c>
      <c r="R54" s="285">
        <f t="shared" ca="1" si="18"/>
        <v>0</v>
      </c>
      <c r="S54" s="285">
        <f t="shared" ca="1" si="18"/>
        <v>0</v>
      </c>
      <c r="T54" s="285">
        <f t="shared" ca="1" si="18"/>
        <v>0</v>
      </c>
      <c r="U54" s="285">
        <f t="shared" ca="1" si="18"/>
        <v>0</v>
      </c>
      <c r="V54" s="285">
        <f t="shared" ca="1" si="18"/>
        <v>0</v>
      </c>
      <c r="W54" s="285">
        <f t="shared" ca="1" si="18"/>
        <v>0</v>
      </c>
      <c r="X54" s="285">
        <f t="shared" ca="1" si="18"/>
        <v>0</v>
      </c>
      <c r="Y54" s="285">
        <f t="shared" ca="1" si="18"/>
        <v>0</v>
      </c>
      <c r="Z54" s="285">
        <f t="shared" ca="1" si="19"/>
        <v>0</v>
      </c>
      <c r="AA54" s="285">
        <f t="shared" ca="1" si="19"/>
        <v>0</v>
      </c>
      <c r="AB54" s="285">
        <f t="shared" ca="1" si="19"/>
        <v>0</v>
      </c>
      <c r="AC54" s="285">
        <f t="shared" ca="1" si="19"/>
        <v>0</v>
      </c>
      <c r="AD54" s="285">
        <f t="shared" ca="1" si="19"/>
        <v>0</v>
      </c>
      <c r="AE54" s="285">
        <f t="shared" ca="1" si="19"/>
        <v>0</v>
      </c>
      <c r="AF54" s="285">
        <f t="shared" ca="1" si="19"/>
        <v>0</v>
      </c>
      <c r="AG54" s="285">
        <f t="shared" ca="1" si="19"/>
        <v>0</v>
      </c>
      <c r="AH54" s="285">
        <f t="shared" ca="1" si="19"/>
        <v>0</v>
      </c>
      <c r="AI54" s="285">
        <f t="shared" ca="1" si="19"/>
        <v>0</v>
      </c>
    </row>
    <row r="55" spans="1:35">
      <c r="A55" s="275"/>
      <c r="B55" s="276"/>
      <c r="C55" s="277"/>
      <c r="D55" s="278"/>
      <c r="E55" s="278"/>
      <c r="F55" s="280"/>
      <c r="G55" s="279"/>
      <c r="H55" s="281"/>
      <c r="I55" s="282">
        <f t="shared" ca="1" si="15"/>
        <v>0</v>
      </c>
      <c r="J55" s="282">
        <f t="shared" ca="1" si="6"/>
        <v>0</v>
      </c>
      <c r="K55" s="283">
        <f t="shared" si="16"/>
        <v>0</v>
      </c>
      <c r="L55" s="283">
        <f t="shared" ca="1" si="7"/>
        <v>0</v>
      </c>
      <c r="M55" s="283">
        <f t="shared" ca="1" si="8"/>
        <v>0</v>
      </c>
      <c r="N55" s="284">
        <f t="shared" si="17"/>
        <v>0</v>
      </c>
      <c r="O55" s="282"/>
      <c r="P55" s="285">
        <f t="shared" ca="1" si="18"/>
        <v>0</v>
      </c>
      <c r="Q55" s="285">
        <f t="shared" ca="1" si="18"/>
        <v>0</v>
      </c>
      <c r="R55" s="285">
        <f t="shared" ca="1" si="18"/>
        <v>0</v>
      </c>
      <c r="S55" s="285">
        <f t="shared" ca="1" si="18"/>
        <v>0</v>
      </c>
      <c r="T55" s="285">
        <f t="shared" ca="1" si="18"/>
        <v>0</v>
      </c>
      <c r="U55" s="285">
        <f t="shared" ca="1" si="18"/>
        <v>0</v>
      </c>
      <c r="V55" s="285">
        <f t="shared" ca="1" si="18"/>
        <v>0</v>
      </c>
      <c r="W55" s="285">
        <f t="shared" ca="1" si="18"/>
        <v>0</v>
      </c>
      <c r="X55" s="285">
        <f t="shared" ca="1" si="18"/>
        <v>0</v>
      </c>
      <c r="Y55" s="285">
        <f t="shared" ca="1" si="18"/>
        <v>0</v>
      </c>
      <c r="Z55" s="285">
        <f t="shared" ca="1" si="19"/>
        <v>0</v>
      </c>
      <c r="AA55" s="285">
        <f t="shared" ca="1" si="19"/>
        <v>0</v>
      </c>
      <c r="AB55" s="285">
        <f t="shared" ca="1" si="19"/>
        <v>0</v>
      </c>
      <c r="AC55" s="285">
        <f t="shared" ca="1" si="19"/>
        <v>0</v>
      </c>
      <c r="AD55" s="285">
        <f t="shared" ca="1" si="19"/>
        <v>0</v>
      </c>
      <c r="AE55" s="285">
        <f t="shared" ca="1" si="19"/>
        <v>0</v>
      </c>
      <c r="AF55" s="285">
        <f t="shared" ca="1" si="19"/>
        <v>0</v>
      </c>
      <c r="AG55" s="285">
        <f t="shared" ca="1" si="19"/>
        <v>0</v>
      </c>
      <c r="AH55" s="285">
        <f t="shared" ca="1" si="19"/>
        <v>0</v>
      </c>
      <c r="AI55" s="285">
        <f t="shared" ca="1" si="19"/>
        <v>0</v>
      </c>
    </row>
    <row r="56" spans="1:35">
      <c r="A56" s="275"/>
      <c r="B56" s="276"/>
      <c r="C56" s="277"/>
      <c r="D56" s="278"/>
      <c r="E56" s="278"/>
      <c r="F56" s="280"/>
      <c r="G56" s="279"/>
      <c r="H56" s="281"/>
      <c r="I56" s="282">
        <f t="shared" ca="1" si="15"/>
        <v>0</v>
      </c>
      <c r="J56" s="282">
        <f t="shared" ca="1" si="6"/>
        <v>0</v>
      </c>
      <c r="K56" s="283">
        <f t="shared" si="16"/>
        <v>0</v>
      </c>
      <c r="L56" s="283">
        <f t="shared" ca="1" si="7"/>
        <v>0</v>
      </c>
      <c r="M56" s="283">
        <f t="shared" ca="1" si="8"/>
        <v>0</v>
      </c>
      <c r="N56" s="284">
        <f t="shared" si="17"/>
        <v>0</v>
      </c>
      <c r="O56" s="282"/>
      <c r="P56" s="285">
        <f t="shared" ref="P56:Y65" ca="1" si="20">IF(OR(P$5&lt;YEAR($I56),P$5&gt;YEAR($J56)),0,IF(AND(P$5&gt;YEAR($I56),P$5&lt;YEAR($J56)),$K56,IF(P$5=YEAR($I56),$L56,IF(P$5=YEAR($J56),IF($M56=0,$K56,$M56)))))</f>
        <v>0</v>
      </c>
      <c r="Q56" s="285">
        <f t="shared" ca="1" si="20"/>
        <v>0</v>
      </c>
      <c r="R56" s="285">
        <f t="shared" ca="1" si="20"/>
        <v>0</v>
      </c>
      <c r="S56" s="285">
        <f t="shared" ca="1" si="20"/>
        <v>0</v>
      </c>
      <c r="T56" s="285">
        <f t="shared" ca="1" si="20"/>
        <v>0</v>
      </c>
      <c r="U56" s="285">
        <f t="shared" ca="1" si="20"/>
        <v>0</v>
      </c>
      <c r="V56" s="285">
        <f t="shared" ca="1" si="20"/>
        <v>0</v>
      </c>
      <c r="W56" s="285">
        <f t="shared" ca="1" si="20"/>
        <v>0</v>
      </c>
      <c r="X56" s="285">
        <f t="shared" ca="1" si="20"/>
        <v>0</v>
      </c>
      <c r="Y56" s="285">
        <f t="shared" ca="1" si="20"/>
        <v>0</v>
      </c>
      <c r="Z56" s="285">
        <f t="shared" ref="Z56:AI65" ca="1" si="21">IF(OR(Z$5&lt;YEAR($I56),Z$5&gt;YEAR($J56)),0,IF(AND(Z$5&gt;YEAR($I56),Z$5&lt;YEAR($J56)),$K56,IF(Z$5=YEAR($I56),$L56,IF(Z$5=YEAR($J56),IF($M56=0,$K56,$M56)))))</f>
        <v>0</v>
      </c>
      <c r="AA56" s="285">
        <f t="shared" ca="1" si="21"/>
        <v>0</v>
      </c>
      <c r="AB56" s="285">
        <f t="shared" ca="1" si="21"/>
        <v>0</v>
      </c>
      <c r="AC56" s="285">
        <f t="shared" ca="1" si="21"/>
        <v>0</v>
      </c>
      <c r="AD56" s="285">
        <f t="shared" ca="1" si="21"/>
        <v>0</v>
      </c>
      <c r="AE56" s="285">
        <f t="shared" ca="1" si="21"/>
        <v>0</v>
      </c>
      <c r="AF56" s="285">
        <f t="shared" ca="1" si="21"/>
        <v>0</v>
      </c>
      <c r="AG56" s="285">
        <f t="shared" ca="1" si="21"/>
        <v>0</v>
      </c>
      <c r="AH56" s="285">
        <f t="shared" ca="1" si="21"/>
        <v>0</v>
      </c>
      <c r="AI56" s="285">
        <f t="shared" ca="1" si="21"/>
        <v>0</v>
      </c>
    </row>
    <row r="57" spans="1:35">
      <c r="A57" s="275"/>
      <c r="B57" s="276"/>
      <c r="C57" s="277"/>
      <c r="D57" s="278"/>
      <c r="E57" s="278"/>
      <c r="F57" s="280"/>
      <c r="G57" s="279"/>
      <c r="H57" s="281"/>
      <c r="I57" s="282">
        <f t="shared" ca="1" si="15"/>
        <v>0</v>
      </c>
      <c r="J57" s="282">
        <f t="shared" ca="1" si="6"/>
        <v>0</v>
      </c>
      <c r="K57" s="283">
        <f t="shared" si="16"/>
        <v>0</v>
      </c>
      <c r="L57" s="283">
        <f t="shared" ca="1" si="7"/>
        <v>0</v>
      </c>
      <c r="M57" s="283">
        <f t="shared" ca="1" si="8"/>
        <v>0</v>
      </c>
      <c r="N57" s="284">
        <f t="shared" si="17"/>
        <v>0</v>
      </c>
      <c r="O57" s="282"/>
      <c r="P57" s="285">
        <f t="shared" ca="1" si="20"/>
        <v>0</v>
      </c>
      <c r="Q57" s="285">
        <f t="shared" ca="1" si="20"/>
        <v>0</v>
      </c>
      <c r="R57" s="285">
        <f t="shared" ca="1" si="20"/>
        <v>0</v>
      </c>
      <c r="S57" s="285">
        <f t="shared" ca="1" si="20"/>
        <v>0</v>
      </c>
      <c r="T57" s="285">
        <f t="shared" ca="1" si="20"/>
        <v>0</v>
      </c>
      <c r="U57" s="285">
        <f t="shared" ca="1" si="20"/>
        <v>0</v>
      </c>
      <c r="V57" s="285">
        <f t="shared" ca="1" si="20"/>
        <v>0</v>
      </c>
      <c r="W57" s="285">
        <f t="shared" ca="1" si="20"/>
        <v>0</v>
      </c>
      <c r="X57" s="285">
        <f t="shared" ca="1" si="20"/>
        <v>0</v>
      </c>
      <c r="Y57" s="285">
        <f t="shared" ca="1" si="20"/>
        <v>0</v>
      </c>
      <c r="Z57" s="285">
        <f t="shared" ca="1" si="21"/>
        <v>0</v>
      </c>
      <c r="AA57" s="285">
        <f t="shared" ca="1" si="21"/>
        <v>0</v>
      </c>
      <c r="AB57" s="285">
        <f t="shared" ca="1" si="21"/>
        <v>0</v>
      </c>
      <c r="AC57" s="285">
        <f t="shared" ca="1" si="21"/>
        <v>0</v>
      </c>
      <c r="AD57" s="285">
        <f t="shared" ca="1" si="21"/>
        <v>0</v>
      </c>
      <c r="AE57" s="285">
        <f t="shared" ca="1" si="21"/>
        <v>0</v>
      </c>
      <c r="AF57" s="285">
        <f t="shared" ca="1" si="21"/>
        <v>0</v>
      </c>
      <c r="AG57" s="285">
        <f t="shared" ca="1" si="21"/>
        <v>0</v>
      </c>
      <c r="AH57" s="285">
        <f t="shared" ca="1" si="21"/>
        <v>0</v>
      </c>
      <c r="AI57" s="285">
        <f t="shared" ca="1" si="21"/>
        <v>0</v>
      </c>
    </row>
    <row r="58" spans="1:35">
      <c r="A58" s="275"/>
      <c r="B58" s="276"/>
      <c r="C58" s="277"/>
      <c r="D58" s="278"/>
      <c r="E58" s="278"/>
      <c r="F58" s="280"/>
      <c r="G58" s="279"/>
      <c r="H58" s="281"/>
      <c r="I58" s="282">
        <f t="shared" ca="1" si="15"/>
        <v>0</v>
      </c>
      <c r="J58" s="282">
        <f t="shared" ca="1" si="6"/>
        <v>0</v>
      </c>
      <c r="K58" s="283">
        <f t="shared" si="16"/>
        <v>0</v>
      </c>
      <c r="L58" s="283">
        <f t="shared" ca="1" si="7"/>
        <v>0</v>
      </c>
      <c r="M58" s="283">
        <f t="shared" ca="1" si="8"/>
        <v>0</v>
      </c>
      <c r="N58" s="284">
        <f t="shared" si="17"/>
        <v>0</v>
      </c>
      <c r="O58" s="282"/>
      <c r="P58" s="285">
        <f t="shared" ca="1" si="20"/>
        <v>0</v>
      </c>
      <c r="Q58" s="285">
        <f t="shared" ca="1" si="20"/>
        <v>0</v>
      </c>
      <c r="R58" s="285">
        <f t="shared" ca="1" si="20"/>
        <v>0</v>
      </c>
      <c r="S58" s="285">
        <f t="shared" ca="1" si="20"/>
        <v>0</v>
      </c>
      <c r="T58" s="285">
        <f t="shared" ca="1" si="20"/>
        <v>0</v>
      </c>
      <c r="U58" s="285">
        <f t="shared" ca="1" si="20"/>
        <v>0</v>
      </c>
      <c r="V58" s="285">
        <f t="shared" ca="1" si="20"/>
        <v>0</v>
      </c>
      <c r="W58" s="285">
        <f t="shared" ca="1" si="20"/>
        <v>0</v>
      </c>
      <c r="X58" s="285">
        <f t="shared" ca="1" si="20"/>
        <v>0</v>
      </c>
      <c r="Y58" s="285">
        <f t="shared" ca="1" si="20"/>
        <v>0</v>
      </c>
      <c r="Z58" s="285">
        <f t="shared" ca="1" si="21"/>
        <v>0</v>
      </c>
      <c r="AA58" s="285">
        <f t="shared" ca="1" si="21"/>
        <v>0</v>
      </c>
      <c r="AB58" s="285">
        <f t="shared" ca="1" si="21"/>
        <v>0</v>
      </c>
      <c r="AC58" s="285">
        <f t="shared" ca="1" si="21"/>
        <v>0</v>
      </c>
      <c r="AD58" s="285">
        <f t="shared" ca="1" si="21"/>
        <v>0</v>
      </c>
      <c r="AE58" s="285">
        <f t="shared" ca="1" si="21"/>
        <v>0</v>
      </c>
      <c r="AF58" s="285">
        <f t="shared" ca="1" si="21"/>
        <v>0</v>
      </c>
      <c r="AG58" s="285">
        <f t="shared" ca="1" si="21"/>
        <v>0</v>
      </c>
      <c r="AH58" s="285">
        <f t="shared" ca="1" si="21"/>
        <v>0</v>
      </c>
      <c r="AI58" s="285">
        <f t="shared" ca="1" si="21"/>
        <v>0</v>
      </c>
    </row>
    <row r="59" spans="1:35">
      <c r="A59" s="275"/>
      <c r="B59" s="276"/>
      <c r="C59" s="277"/>
      <c r="D59" s="278"/>
      <c r="E59" s="278"/>
      <c r="F59" s="280"/>
      <c r="G59" s="279"/>
      <c r="H59" s="281"/>
      <c r="I59" s="282">
        <f t="shared" ca="1" si="15"/>
        <v>0</v>
      </c>
      <c r="J59" s="282">
        <f t="shared" ca="1" si="6"/>
        <v>0</v>
      </c>
      <c r="K59" s="283">
        <f t="shared" si="16"/>
        <v>0</v>
      </c>
      <c r="L59" s="283">
        <f t="shared" ca="1" si="7"/>
        <v>0</v>
      </c>
      <c r="M59" s="283">
        <f t="shared" ca="1" si="8"/>
        <v>0</v>
      </c>
      <c r="N59" s="284">
        <f t="shared" si="17"/>
        <v>0</v>
      </c>
      <c r="O59" s="282"/>
      <c r="P59" s="285">
        <f t="shared" ca="1" si="20"/>
        <v>0</v>
      </c>
      <c r="Q59" s="285">
        <f t="shared" ca="1" si="20"/>
        <v>0</v>
      </c>
      <c r="R59" s="285">
        <f t="shared" ca="1" si="20"/>
        <v>0</v>
      </c>
      <c r="S59" s="285">
        <f t="shared" ca="1" si="20"/>
        <v>0</v>
      </c>
      <c r="T59" s="285">
        <f t="shared" ca="1" si="20"/>
        <v>0</v>
      </c>
      <c r="U59" s="285">
        <f t="shared" ca="1" si="20"/>
        <v>0</v>
      </c>
      <c r="V59" s="285">
        <f t="shared" ca="1" si="20"/>
        <v>0</v>
      </c>
      <c r="W59" s="285">
        <f t="shared" ca="1" si="20"/>
        <v>0</v>
      </c>
      <c r="X59" s="285">
        <f t="shared" ca="1" si="20"/>
        <v>0</v>
      </c>
      <c r="Y59" s="285">
        <f t="shared" ca="1" si="20"/>
        <v>0</v>
      </c>
      <c r="Z59" s="285">
        <f t="shared" ca="1" si="21"/>
        <v>0</v>
      </c>
      <c r="AA59" s="285">
        <f t="shared" ca="1" si="21"/>
        <v>0</v>
      </c>
      <c r="AB59" s="285">
        <f t="shared" ca="1" si="21"/>
        <v>0</v>
      </c>
      <c r="AC59" s="285">
        <f t="shared" ca="1" si="21"/>
        <v>0</v>
      </c>
      <c r="AD59" s="285">
        <f t="shared" ca="1" si="21"/>
        <v>0</v>
      </c>
      <c r="AE59" s="285">
        <f t="shared" ca="1" si="21"/>
        <v>0</v>
      </c>
      <c r="AF59" s="285">
        <f t="shared" ca="1" si="21"/>
        <v>0</v>
      </c>
      <c r="AG59" s="285">
        <f t="shared" ca="1" si="21"/>
        <v>0</v>
      </c>
      <c r="AH59" s="285">
        <f t="shared" ca="1" si="21"/>
        <v>0</v>
      </c>
      <c r="AI59" s="285">
        <f t="shared" ca="1" si="21"/>
        <v>0</v>
      </c>
    </row>
    <row r="60" spans="1:35">
      <c r="A60" s="275"/>
      <c r="B60" s="276"/>
      <c r="C60" s="277"/>
      <c r="D60" s="278"/>
      <c r="E60" s="278"/>
      <c r="F60" s="280"/>
      <c r="G60" s="279"/>
      <c r="H60" s="281"/>
      <c r="I60" s="282">
        <f t="shared" ca="1" si="15"/>
        <v>0</v>
      </c>
      <c r="J60" s="282">
        <f t="shared" ca="1" si="6"/>
        <v>0</v>
      </c>
      <c r="K60" s="283">
        <f t="shared" si="16"/>
        <v>0</v>
      </c>
      <c r="L60" s="283">
        <f t="shared" ca="1" si="7"/>
        <v>0</v>
      </c>
      <c r="M60" s="283">
        <f t="shared" ca="1" si="8"/>
        <v>0</v>
      </c>
      <c r="N60" s="284">
        <f t="shared" si="17"/>
        <v>0</v>
      </c>
      <c r="O60" s="282"/>
      <c r="P60" s="285">
        <f t="shared" ca="1" si="20"/>
        <v>0</v>
      </c>
      <c r="Q60" s="285">
        <f t="shared" ca="1" si="20"/>
        <v>0</v>
      </c>
      <c r="R60" s="285">
        <f t="shared" ca="1" si="20"/>
        <v>0</v>
      </c>
      <c r="S60" s="285">
        <f t="shared" ca="1" si="20"/>
        <v>0</v>
      </c>
      <c r="T60" s="285">
        <f t="shared" ca="1" si="20"/>
        <v>0</v>
      </c>
      <c r="U60" s="285">
        <f t="shared" ca="1" si="20"/>
        <v>0</v>
      </c>
      <c r="V60" s="285">
        <f t="shared" ca="1" si="20"/>
        <v>0</v>
      </c>
      <c r="W60" s="285">
        <f t="shared" ca="1" si="20"/>
        <v>0</v>
      </c>
      <c r="X60" s="285">
        <f t="shared" ca="1" si="20"/>
        <v>0</v>
      </c>
      <c r="Y60" s="285">
        <f t="shared" ca="1" si="20"/>
        <v>0</v>
      </c>
      <c r="Z60" s="285">
        <f t="shared" ca="1" si="21"/>
        <v>0</v>
      </c>
      <c r="AA60" s="285">
        <f t="shared" ca="1" si="21"/>
        <v>0</v>
      </c>
      <c r="AB60" s="285">
        <f t="shared" ca="1" si="21"/>
        <v>0</v>
      </c>
      <c r="AC60" s="285">
        <f t="shared" ca="1" si="21"/>
        <v>0</v>
      </c>
      <c r="AD60" s="285">
        <f t="shared" ca="1" si="21"/>
        <v>0</v>
      </c>
      <c r="AE60" s="285">
        <f t="shared" ca="1" si="21"/>
        <v>0</v>
      </c>
      <c r="AF60" s="285">
        <f t="shared" ca="1" si="21"/>
        <v>0</v>
      </c>
      <c r="AG60" s="285">
        <f t="shared" ca="1" si="21"/>
        <v>0</v>
      </c>
      <c r="AH60" s="285">
        <f t="shared" ca="1" si="21"/>
        <v>0</v>
      </c>
      <c r="AI60" s="285">
        <f t="shared" ca="1" si="21"/>
        <v>0</v>
      </c>
    </row>
    <row r="61" spans="1:35">
      <c r="A61" s="275"/>
      <c r="B61" s="276"/>
      <c r="C61" s="277"/>
      <c r="D61" s="278"/>
      <c r="E61" s="278"/>
      <c r="F61" s="280"/>
      <c r="G61" s="279"/>
      <c r="H61" s="281"/>
      <c r="I61" s="282">
        <f t="shared" ca="1" si="15"/>
        <v>0</v>
      </c>
      <c r="J61" s="282">
        <f t="shared" ca="1" si="6"/>
        <v>0</v>
      </c>
      <c r="K61" s="283">
        <f t="shared" si="16"/>
        <v>0</v>
      </c>
      <c r="L61" s="283">
        <f t="shared" ca="1" si="7"/>
        <v>0</v>
      </c>
      <c r="M61" s="283">
        <f t="shared" ca="1" si="8"/>
        <v>0</v>
      </c>
      <c r="N61" s="284">
        <f t="shared" si="17"/>
        <v>0</v>
      </c>
      <c r="O61" s="282"/>
      <c r="P61" s="285">
        <f t="shared" ca="1" si="20"/>
        <v>0</v>
      </c>
      <c r="Q61" s="285">
        <f t="shared" ca="1" si="20"/>
        <v>0</v>
      </c>
      <c r="R61" s="285">
        <f t="shared" ca="1" si="20"/>
        <v>0</v>
      </c>
      <c r="S61" s="285">
        <f t="shared" ca="1" si="20"/>
        <v>0</v>
      </c>
      <c r="T61" s="285">
        <f t="shared" ca="1" si="20"/>
        <v>0</v>
      </c>
      <c r="U61" s="285">
        <f t="shared" ca="1" si="20"/>
        <v>0</v>
      </c>
      <c r="V61" s="285">
        <f t="shared" ca="1" si="20"/>
        <v>0</v>
      </c>
      <c r="W61" s="285">
        <f t="shared" ca="1" si="20"/>
        <v>0</v>
      </c>
      <c r="X61" s="285">
        <f t="shared" ca="1" si="20"/>
        <v>0</v>
      </c>
      <c r="Y61" s="285">
        <f t="shared" ca="1" si="20"/>
        <v>0</v>
      </c>
      <c r="Z61" s="285">
        <f t="shared" ca="1" si="21"/>
        <v>0</v>
      </c>
      <c r="AA61" s="285">
        <f t="shared" ca="1" si="21"/>
        <v>0</v>
      </c>
      <c r="AB61" s="285">
        <f t="shared" ca="1" si="21"/>
        <v>0</v>
      </c>
      <c r="AC61" s="285">
        <f t="shared" ca="1" si="21"/>
        <v>0</v>
      </c>
      <c r="AD61" s="285">
        <f t="shared" ca="1" si="21"/>
        <v>0</v>
      </c>
      <c r="AE61" s="285">
        <f t="shared" ca="1" si="21"/>
        <v>0</v>
      </c>
      <c r="AF61" s="285">
        <f t="shared" ca="1" si="21"/>
        <v>0</v>
      </c>
      <c r="AG61" s="285">
        <f t="shared" ca="1" si="21"/>
        <v>0</v>
      </c>
      <c r="AH61" s="285">
        <f t="shared" ca="1" si="21"/>
        <v>0</v>
      </c>
      <c r="AI61" s="285">
        <f t="shared" ca="1" si="21"/>
        <v>0</v>
      </c>
    </row>
    <row r="62" spans="1:35">
      <c r="A62" s="275"/>
      <c r="B62" s="276"/>
      <c r="C62" s="277"/>
      <c r="D62" s="278"/>
      <c r="E62" s="278"/>
      <c r="F62" s="280"/>
      <c r="G62" s="279"/>
      <c r="H62" s="281"/>
      <c r="I62" s="282">
        <f t="shared" ca="1" si="15"/>
        <v>0</v>
      </c>
      <c r="J62" s="282">
        <f t="shared" ca="1" si="6"/>
        <v>0</v>
      </c>
      <c r="K62" s="283">
        <f t="shared" si="16"/>
        <v>0</v>
      </c>
      <c r="L62" s="283">
        <f t="shared" ca="1" si="7"/>
        <v>0</v>
      </c>
      <c r="M62" s="283">
        <f t="shared" ca="1" si="8"/>
        <v>0</v>
      </c>
      <c r="N62" s="284">
        <f t="shared" si="17"/>
        <v>0</v>
      </c>
      <c r="O62" s="282"/>
      <c r="P62" s="285">
        <f t="shared" ca="1" si="20"/>
        <v>0</v>
      </c>
      <c r="Q62" s="285">
        <f t="shared" ca="1" si="20"/>
        <v>0</v>
      </c>
      <c r="R62" s="285">
        <f t="shared" ca="1" si="20"/>
        <v>0</v>
      </c>
      <c r="S62" s="285">
        <f t="shared" ca="1" si="20"/>
        <v>0</v>
      </c>
      <c r="T62" s="285">
        <f t="shared" ca="1" si="20"/>
        <v>0</v>
      </c>
      <c r="U62" s="285">
        <f t="shared" ca="1" si="20"/>
        <v>0</v>
      </c>
      <c r="V62" s="285">
        <f t="shared" ca="1" si="20"/>
        <v>0</v>
      </c>
      <c r="W62" s="285">
        <f t="shared" ca="1" si="20"/>
        <v>0</v>
      </c>
      <c r="X62" s="285">
        <f t="shared" ca="1" si="20"/>
        <v>0</v>
      </c>
      <c r="Y62" s="285">
        <f t="shared" ca="1" si="20"/>
        <v>0</v>
      </c>
      <c r="Z62" s="285">
        <f t="shared" ca="1" si="21"/>
        <v>0</v>
      </c>
      <c r="AA62" s="285">
        <f t="shared" ca="1" si="21"/>
        <v>0</v>
      </c>
      <c r="AB62" s="285">
        <f t="shared" ca="1" si="21"/>
        <v>0</v>
      </c>
      <c r="AC62" s="285">
        <f t="shared" ca="1" si="21"/>
        <v>0</v>
      </c>
      <c r="AD62" s="285">
        <f t="shared" ca="1" si="21"/>
        <v>0</v>
      </c>
      <c r="AE62" s="285">
        <f t="shared" ca="1" si="21"/>
        <v>0</v>
      </c>
      <c r="AF62" s="285">
        <f t="shared" ca="1" si="21"/>
        <v>0</v>
      </c>
      <c r="AG62" s="285">
        <f t="shared" ca="1" si="21"/>
        <v>0</v>
      </c>
      <c r="AH62" s="285">
        <f t="shared" ca="1" si="21"/>
        <v>0</v>
      </c>
      <c r="AI62" s="285">
        <f t="shared" ca="1" si="21"/>
        <v>0</v>
      </c>
    </row>
    <row r="63" spans="1:35">
      <c r="A63" s="275"/>
      <c r="B63" s="276"/>
      <c r="C63" s="277"/>
      <c r="D63" s="278"/>
      <c r="E63" s="278"/>
      <c r="F63" s="280"/>
      <c r="G63" s="279"/>
      <c r="H63" s="281"/>
      <c r="I63" s="282">
        <f t="shared" ca="1" si="15"/>
        <v>0</v>
      </c>
      <c r="J63" s="282">
        <f t="shared" ca="1" si="6"/>
        <v>0</v>
      </c>
      <c r="K63" s="283">
        <f t="shared" si="16"/>
        <v>0</v>
      </c>
      <c r="L63" s="283">
        <f t="shared" ca="1" si="7"/>
        <v>0</v>
      </c>
      <c r="M63" s="283">
        <f t="shared" ca="1" si="8"/>
        <v>0</v>
      </c>
      <c r="N63" s="284">
        <f t="shared" si="17"/>
        <v>0</v>
      </c>
      <c r="O63" s="282"/>
      <c r="P63" s="285">
        <f t="shared" ca="1" si="20"/>
        <v>0</v>
      </c>
      <c r="Q63" s="285">
        <f t="shared" ca="1" si="20"/>
        <v>0</v>
      </c>
      <c r="R63" s="285">
        <f t="shared" ca="1" si="20"/>
        <v>0</v>
      </c>
      <c r="S63" s="285">
        <f t="shared" ca="1" si="20"/>
        <v>0</v>
      </c>
      <c r="T63" s="285">
        <f t="shared" ca="1" si="20"/>
        <v>0</v>
      </c>
      <c r="U63" s="285">
        <f t="shared" ca="1" si="20"/>
        <v>0</v>
      </c>
      <c r="V63" s="285">
        <f t="shared" ca="1" si="20"/>
        <v>0</v>
      </c>
      <c r="W63" s="285">
        <f t="shared" ca="1" si="20"/>
        <v>0</v>
      </c>
      <c r="X63" s="285">
        <f t="shared" ca="1" si="20"/>
        <v>0</v>
      </c>
      <c r="Y63" s="285">
        <f t="shared" ca="1" si="20"/>
        <v>0</v>
      </c>
      <c r="Z63" s="285">
        <f t="shared" ca="1" si="21"/>
        <v>0</v>
      </c>
      <c r="AA63" s="285">
        <f t="shared" ca="1" si="21"/>
        <v>0</v>
      </c>
      <c r="AB63" s="285">
        <f t="shared" ca="1" si="21"/>
        <v>0</v>
      </c>
      <c r="AC63" s="285">
        <f t="shared" ca="1" si="21"/>
        <v>0</v>
      </c>
      <c r="AD63" s="285">
        <f t="shared" ca="1" si="21"/>
        <v>0</v>
      </c>
      <c r="AE63" s="285">
        <f t="shared" ca="1" si="21"/>
        <v>0</v>
      </c>
      <c r="AF63" s="285">
        <f t="shared" ca="1" si="21"/>
        <v>0</v>
      </c>
      <c r="AG63" s="285">
        <f t="shared" ca="1" si="21"/>
        <v>0</v>
      </c>
      <c r="AH63" s="285">
        <f t="shared" ca="1" si="21"/>
        <v>0</v>
      </c>
      <c r="AI63" s="285">
        <f t="shared" ca="1" si="21"/>
        <v>0</v>
      </c>
    </row>
    <row r="64" spans="1:35">
      <c r="A64" s="275"/>
      <c r="B64" s="276"/>
      <c r="C64" s="277"/>
      <c r="D64" s="278"/>
      <c r="E64" s="278"/>
      <c r="F64" s="280"/>
      <c r="G64" s="279"/>
      <c r="H64" s="281"/>
      <c r="I64" s="282">
        <f t="shared" ca="1" si="15"/>
        <v>0</v>
      </c>
      <c r="J64" s="282">
        <f t="shared" ca="1" si="6"/>
        <v>0</v>
      </c>
      <c r="K64" s="283">
        <f t="shared" si="16"/>
        <v>0</v>
      </c>
      <c r="L64" s="283">
        <f t="shared" ca="1" si="7"/>
        <v>0</v>
      </c>
      <c r="M64" s="283">
        <f t="shared" ca="1" si="8"/>
        <v>0</v>
      </c>
      <c r="N64" s="284">
        <f t="shared" si="17"/>
        <v>0</v>
      </c>
      <c r="O64" s="282"/>
      <c r="P64" s="285">
        <f t="shared" ca="1" si="20"/>
        <v>0</v>
      </c>
      <c r="Q64" s="285">
        <f t="shared" ca="1" si="20"/>
        <v>0</v>
      </c>
      <c r="R64" s="285">
        <f t="shared" ca="1" si="20"/>
        <v>0</v>
      </c>
      <c r="S64" s="285">
        <f t="shared" ca="1" si="20"/>
        <v>0</v>
      </c>
      <c r="T64" s="285">
        <f t="shared" ca="1" si="20"/>
        <v>0</v>
      </c>
      <c r="U64" s="285">
        <f t="shared" ca="1" si="20"/>
        <v>0</v>
      </c>
      <c r="V64" s="285">
        <f t="shared" ca="1" si="20"/>
        <v>0</v>
      </c>
      <c r="W64" s="285">
        <f t="shared" ca="1" si="20"/>
        <v>0</v>
      </c>
      <c r="X64" s="285">
        <f t="shared" ca="1" si="20"/>
        <v>0</v>
      </c>
      <c r="Y64" s="285">
        <f t="shared" ca="1" si="20"/>
        <v>0</v>
      </c>
      <c r="Z64" s="285">
        <f t="shared" ca="1" si="21"/>
        <v>0</v>
      </c>
      <c r="AA64" s="285">
        <f t="shared" ca="1" si="21"/>
        <v>0</v>
      </c>
      <c r="AB64" s="285">
        <f t="shared" ca="1" si="21"/>
        <v>0</v>
      </c>
      <c r="AC64" s="285">
        <f t="shared" ca="1" si="21"/>
        <v>0</v>
      </c>
      <c r="AD64" s="285">
        <f t="shared" ca="1" si="21"/>
        <v>0</v>
      </c>
      <c r="AE64" s="285">
        <f t="shared" ca="1" si="21"/>
        <v>0</v>
      </c>
      <c r="AF64" s="285">
        <f t="shared" ca="1" si="21"/>
        <v>0</v>
      </c>
      <c r="AG64" s="285">
        <f t="shared" ca="1" si="21"/>
        <v>0</v>
      </c>
      <c r="AH64" s="285">
        <f t="shared" ca="1" si="21"/>
        <v>0</v>
      </c>
      <c r="AI64" s="285">
        <f t="shared" ca="1" si="21"/>
        <v>0</v>
      </c>
    </row>
    <row r="65" spans="1:35">
      <c r="A65" s="275"/>
      <c r="B65" s="276"/>
      <c r="C65" s="277"/>
      <c r="D65" s="278"/>
      <c r="E65" s="278"/>
      <c r="F65" s="280"/>
      <c r="G65" s="279"/>
      <c r="H65" s="281"/>
      <c r="I65" s="282">
        <f t="shared" ca="1" si="15"/>
        <v>0</v>
      </c>
      <c r="J65" s="282">
        <f t="shared" ca="1" si="6"/>
        <v>0</v>
      </c>
      <c r="K65" s="283">
        <f t="shared" si="16"/>
        <v>0</v>
      </c>
      <c r="L65" s="283">
        <f t="shared" ca="1" si="7"/>
        <v>0</v>
      </c>
      <c r="M65" s="283">
        <f t="shared" ca="1" si="8"/>
        <v>0</v>
      </c>
      <c r="N65" s="284">
        <f t="shared" si="17"/>
        <v>0</v>
      </c>
      <c r="O65" s="282"/>
      <c r="P65" s="285">
        <f t="shared" ca="1" si="20"/>
        <v>0</v>
      </c>
      <c r="Q65" s="285">
        <f t="shared" ca="1" si="20"/>
        <v>0</v>
      </c>
      <c r="R65" s="285">
        <f t="shared" ca="1" si="20"/>
        <v>0</v>
      </c>
      <c r="S65" s="285">
        <f t="shared" ca="1" si="20"/>
        <v>0</v>
      </c>
      <c r="T65" s="285">
        <f t="shared" ca="1" si="20"/>
        <v>0</v>
      </c>
      <c r="U65" s="285">
        <f t="shared" ca="1" si="20"/>
        <v>0</v>
      </c>
      <c r="V65" s="285">
        <f t="shared" ca="1" si="20"/>
        <v>0</v>
      </c>
      <c r="W65" s="285">
        <f t="shared" ca="1" si="20"/>
        <v>0</v>
      </c>
      <c r="X65" s="285">
        <f t="shared" ca="1" si="20"/>
        <v>0</v>
      </c>
      <c r="Y65" s="285">
        <f t="shared" ca="1" si="20"/>
        <v>0</v>
      </c>
      <c r="Z65" s="285">
        <f t="shared" ca="1" si="21"/>
        <v>0</v>
      </c>
      <c r="AA65" s="285">
        <f t="shared" ca="1" si="21"/>
        <v>0</v>
      </c>
      <c r="AB65" s="285">
        <f t="shared" ca="1" si="21"/>
        <v>0</v>
      </c>
      <c r="AC65" s="285">
        <f t="shared" ca="1" si="21"/>
        <v>0</v>
      </c>
      <c r="AD65" s="285">
        <f t="shared" ca="1" si="21"/>
        <v>0</v>
      </c>
      <c r="AE65" s="285">
        <f t="shared" ca="1" si="21"/>
        <v>0</v>
      </c>
      <c r="AF65" s="285">
        <f t="shared" ca="1" si="21"/>
        <v>0</v>
      </c>
      <c r="AG65" s="285">
        <f t="shared" ca="1" si="21"/>
        <v>0</v>
      </c>
      <c r="AH65" s="285">
        <f t="shared" ca="1" si="21"/>
        <v>0</v>
      </c>
      <c r="AI65" s="285">
        <f t="shared" ca="1" si="21"/>
        <v>0</v>
      </c>
    </row>
    <row r="66" spans="1:35">
      <c r="A66" s="275"/>
      <c r="B66" s="276"/>
      <c r="C66" s="277"/>
      <c r="D66" s="278"/>
      <c r="E66" s="278"/>
      <c r="F66" s="280"/>
      <c r="G66" s="279"/>
      <c r="H66" s="281"/>
      <c r="I66" s="282">
        <f t="shared" ca="1" si="15"/>
        <v>0</v>
      </c>
      <c r="J66" s="282">
        <f t="shared" ca="1" si="6"/>
        <v>0</v>
      </c>
      <c r="K66" s="283">
        <f t="shared" si="16"/>
        <v>0</v>
      </c>
      <c r="L66" s="283">
        <f t="shared" ca="1" si="7"/>
        <v>0</v>
      </c>
      <c r="M66" s="283">
        <f t="shared" ca="1" si="8"/>
        <v>0</v>
      </c>
      <c r="N66" s="284">
        <f t="shared" si="17"/>
        <v>0</v>
      </c>
      <c r="O66" s="282"/>
      <c r="P66" s="285">
        <f t="shared" ref="P66:Y75" ca="1" si="22">IF(OR(P$5&lt;YEAR($I66),P$5&gt;YEAR($J66)),0,IF(AND(P$5&gt;YEAR($I66),P$5&lt;YEAR($J66)),$K66,IF(P$5=YEAR($I66),$L66,IF(P$5=YEAR($J66),IF($M66=0,$K66,$M66)))))</f>
        <v>0</v>
      </c>
      <c r="Q66" s="285">
        <f t="shared" ca="1" si="22"/>
        <v>0</v>
      </c>
      <c r="R66" s="285">
        <f t="shared" ca="1" si="22"/>
        <v>0</v>
      </c>
      <c r="S66" s="285">
        <f t="shared" ca="1" si="22"/>
        <v>0</v>
      </c>
      <c r="T66" s="285">
        <f t="shared" ca="1" si="22"/>
        <v>0</v>
      </c>
      <c r="U66" s="285">
        <f t="shared" ca="1" si="22"/>
        <v>0</v>
      </c>
      <c r="V66" s="285">
        <f t="shared" ca="1" si="22"/>
        <v>0</v>
      </c>
      <c r="W66" s="285">
        <f t="shared" ca="1" si="22"/>
        <v>0</v>
      </c>
      <c r="X66" s="285">
        <f t="shared" ca="1" si="22"/>
        <v>0</v>
      </c>
      <c r="Y66" s="285">
        <f t="shared" ca="1" si="22"/>
        <v>0</v>
      </c>
      <c r="Z66" s="285">
        <f t="shared" ref="Z66:AI75" ca="1" si="23">IF(OR(Z$5&lt;YEAR($I66),Z$5&gt;YEAR($J66)),0,IF(AND(Z$5&gt;YEAR($I66),Z$5&lt;YEAR($J66)),$K66,IF(Z$5=YEAR($I66),$L66,IF(Z$5=YEAR($J66),IF($M66=0,$K66,$M66)))))</f>
        <v>0</v>
      </c>
      <c r="AA66" s="285">
        <f t="shared" ca="1" si="23"/>
        <v>0</v>
      </c>
      <c r="AB66" s="285">
        <f t="shared" ca="1" si="23"/>
        <v>0</v>
      </c>
      <c r="AC66" s="285">
        <f t="shared" ca="1" si="23"/>
        <v>0</v>
      </c>
      <c r="AD66" s="285">
        <f t="shared" ca="1" si="23"/>
        <v>0</v>
      </c>
      <c r="AE66" s="285">
        <f t="shared" ca="1" si="23"/>
        <v>0</v>
      </c>
      <c r="AF66" s="285">
        <f t="shared" ca="1" si="23"/>
        <v>0</v>
      </c>
      <c r="AG66" s="285">
        <f t="shared" ca="1" si="23"/>
        <v>0</v>
      </c>
      <c r="AH66" s="285">
        <f t="shared" ca="1" si="23"/>
        <v>0</v>
      </c>
      <c r="AI66" s="285">
        <f t="shared" ca="1" si="23"/>
        <v>0</v>
      </c>
    </row>
    <row r="67" spans="1:35">
      <c r="A67" s="275"/>
      <c r="B67" s="276"/>
      <c r="C67" s="277"/>
      <c r="D67" s="278"/>
      <c r="E67" s="278"/>
      <c r="F67" s="280"/>
      <c r="G67" s="279"/>
      <c r="H67" s="281"/>
      <c r="I67" s="282">
        <f t="shared" ca="1" si="15"/>
        <v>0</v>
      </c>
      <c r="J67" s="282">
        <f t="shared" ca="1" si="6"/>
        <v>0</v>
      </c>
      <c r="K67" s="283">
        <f t="shared" si="16"/>
        <v>0</v>
      </c>
      <c r="L67" s="283">
        <f t="shared" ca="1" si="7"/>
        <v>0</v>
      </c>
      <c r="M67" s="283">
        <f t="shared" ca="1" si="8"/>
        <v>0</v>
      </c>
      <c r="N67" s="284">
        <f t="shared" si="17"/>
        <v>0</v>
      </c>
      <c r="O67" s="282"/>
      <c r="P67" s="285">
        <f t="shared" ca="1" si="22"/>
        <v>0</v>
      </c>
      <c r="Q67" s="285">
        <f t="shared" ca="1" si="22"/>
        <v>0</v>
      </c>
      <c r="R67" s="285">
        <f t="shared" ca="1" si="22"/>
        <v>0</v>
      </c>
      <c r="S67" s="285">
        <f t="shared" ca="1" si="22"/>
        <v>0</v>
      </c>
      <c r="T67" s="285">
        <f t="shared" ca="1" si="22"/>
        <v>0</v>
      </c>
      <c r="U67" s="285">
        <f t="shared" ca="1" si="22"/>
        <v>0</v>
      </c>
      <c r="V67" s="285">
        <f t="shared" ca="1" si="22"/>
        <v>0</v>
      </c>
      <c r="W67" s="285">
        <f t="shared" ca="1" si="22"/>
        <v>0</v>
      </c>
      <c r="X67" s="285">
        <f t="shared" ca="1" si="22"/>
        <v>0</v>
      </c>
      <c r="Y67" s="285">
        <f t="shared" ca="1" si="22"/>
        <v>0</v>
      </c>
      <c r="Z67" s="285">
        <f t="shared" ca="1" si="23"/>
        <v>0</v>
      </c>
      <c r="AA67" s="285">
        <f t="shared" ca="1" si="23"/>
        <v>0</v>
      </c>
      <c r="AB67" s="285">
        <f t="shared" ca="1" si="23"/>
        <v>0</v>
      </c>
      <c r="AC67" s="285">
        <f t="shared" ca="1" si="23"/>
        <v>0</v>
      </c>
      <c r="AD67" s="285">
        <f t="shared" ca="1" si="23"/>
        <v>0</v>
      </c>
      <c r="AE67" s="285">
        <f t="shared" ca="1" si="23"/>
        <v>0</v>
      </c>
      <c r="AF67" s="285">
        <f t="shared" ca="1" si="23"/>
        <v>0</v>
      </c>
      <c r="AG67" s="285">
        <f t="shared" ca="1" si="23"/>
        <v>0</v>
      </c>
      <c r="AH67" s="285">
        <f t="shared" ca="1" si="23"/>
        <v>0</v>
      </c>
      <c r="AI67" s="285">
        <f t="shared" ca="1" si="23"/>
        <v>0</v>
      </c>
    </row>
    <row r="68" spans="1:35">
      <c r="A68" s="275"/>
      <c r="B68" s="276"/>
      <c r="C68" s="277"/>
      <c r="D68" s="278"/>
      <c r="E68" s="278"/>
      <c r="F68" s="280"/>
      <c r="G68" s="279"/>
      <c r="H68" s="281"/>
      <c r="I68" s="282">
        <f t="shared" ca="1" si="15"/>
        <v>0</v>
      </c>
      <c r="J68" s="282">
        <f t="shared" ca="1" si="6"/>
        <v>0</v>
      </c>
      <c r="K68" s="283">
        <f t="shared" si="16"/>
        <v>0</v>
      </c>
      <c r="L68" s="283">
        <f t="shared" ca="1" si="7"/>
        <v>0</v>
      </c>
      <c r="M68" s="283">
        <f t="shared" ca="1" si="8"/>
        <v>0</v>
      </c>
      <c r="N68" s="284">
        <f t="shared" si="17"/>
        <v>0</v>
      </c>
      <c r="O68" s="282"/>
      <c r="P68" s="285">
        <f t="shared" ca="1" si="22"/>
        <v>0</v>
      </c>
      <c r="Q68" s="285">
        <f t="shared" ca="1" si="22"/>
        <v>0</v>
      </c>
      <c r="R68" s="285">
        <f t="shared" ca="1" si="22"/>
        <v>0</v>
      </c>
      <c r="S68" s="285">
        <f t="shared" ca="1" si="22"/>
        <v>0</v>
      </c>
      <c r="T68" s="285">
        <f t="shared" ca="1" si="22"/>
        <v>0</v>
      </c>
      <c r="U68" s="285">
        <f t="shared" ca="1" si="22"/>
        <v>0</v>
      </c>
      <c r="V68" s="285">
        <f t="shared" ca="1" si="22"/>
        <v>0</v>
      </c>
      <c r="W68" s="285">
        <f t="shared" ca="1" si="22"/>
        <v>0</v>
      </c>
      <c r="X68" s="285">
        <f t="shared" ca="1" si="22"/>
        <v>0</v>
      </c>
      <c r="Y68" s="285">
        <f t="shared" ca="1" si="22"/>
        <v>0</v>
      </c>
      <c r="Z68" s="285">
        <f t="shared" ca="1" si="23"/>
        <v>0</v>
      </c>
      <c r="AA68" s="285">
        <f t="shared" ca="1" si="23"/>
        <v>0</v>
      </c>
      <c r="AB68" s="285">
        <f t="shared" ca="1" si="23"/>
        <v>0</v>
      </c>
      <c r="AC68" s="285">
        <f t="shared" ca="1" si="23"/>
        <v>0</v>
      </c>
      <c r="AD68" s="285">
        <f t="shared" ca="1" si="23"/>
        <v>0</v>
      </c>
      <c r="AE68" s="285">
        <f t="shared" ca="1" si="23"/>
        <v>0</v>
      </c>
      <c r="AF68" s="285">
        <f t="shared" ca="1" si="23"/>
        <v>0</v>
      </c>
      <c r="AG68" s="285">
        <f t="shared" ca="1" si="23"/>
        <v>0</v>
      </c>
      <c r="AH68" s="285">
        <f t="shared" ca="1" si="23"/>
        <v>0</v>
      </c>
      <c r="AI68" s="285">
        <f t="shared" ca="1" si="23"/>
        <v>0</v>
      </c>
    </row>
    <row r="69" spans="1:35">
      <c r="A69" s="275"/>
      <c r="B69" s="276"/>
      <c r="C69" s="277"/>
      <c r="D69" s="278"/>
      <c r="E69" s="278"/>
      <c r="F69" s="280"/>
      <c r="G69" s="279"/>
      <c r="H69" s="281"/>
      <c r="I69" s="282">
        <f t="shared" ca="1" si="15"/>
        <v>0</v>
      </c>
      <c r="J69" s="282">
        <f t="shared" ca="1" si="6"/>
        <v>0</v>
      </c>
      <c r="K69" s="283">
        <f t="shared" si="16"/>
        <v>0</v>
      </c>
      <c r="L69" s="283">
        <f t="shared" ca="1" si="7"/>
        <v>0</v>
      </c>
      <c r="M69" s="283">
        <f t="shared" ca="1" si="8"/>
        <v>0</v>
      </c>
      <c r="N69" s="284">
        <f t="shared" si="17"/>
        <v>0</v>
      </c>
      <c r="O69" s="282"/>
      <c r="P69" s="285">
        <f t="shared" ca="1" si="22"/>
        <v>0</v>
      </c>
      <c r="Q69" s="285">
        <f t="shared" ca="1" si="22"/>
        <v>0</v>
      </c>
      <c r="R69" s="285">
        <f t="shared" ca="1" si="22"/>
        <v>0</v>
      </c>
      <c r="S69" s="285">
        <f t="shared" ca="1" si="22"/>
        <v>0</v>
      </c>
      <c r="T69" s="285">
        <f t="shared" ca="1" si="22"/>
        <v>0</v>
      </c>
      <c r="U69" s="285">
        <f t="shared" ca="1" si="22"/>
        <v>0</v>
      </c>
      <c r="V69" s="285">
        <f t="shared" ca="1" si="22"/>
        <v>0</v>
      </c>
      <c r="W69" s="285">
        <f t="shared" ca="1" si="22"/>
        <v>0</v>
      </c>
      <c r="X69" s="285">
        <f t="shared" ca="1" si="22"/>
        <v>0</v>
      </c>
      <c r="Y69" s="285">
        <f t="shared" ca="1" si="22"/>
        <v>0</v>
      </c>
      <c r="Z69" s="285">
        <f t="shared" ca="1" si="23"/>
        <v>0</v>
      </c>
      <c r="AA69" s="285">
        <f t="shared" ca="1" si="23"/>
        <v>0</v>
      </c>
      <c r="AB69" s="285">
        <f t="shared" ca="1" si="23"/>
        <v>0</v>
      </c>
      <c r="AC69" s="285">
        <f t="shared" ca="1" si="23"/>
        <v>0</v>
      </c>
      <c r="AD69" s="285">
        <f t="shared" ca="1" si="23"/>
        <v>0</v>
      </c>
      <c r="AE69" s="285">
        <f t="shared" ca="1" si="23"/>
        <v>0</v>
      </c>
      <c r="AF69" s="285">
        <f t="shared" ca="1" si="23"/>
        <v>0</v>
      </c>
      <c r="AG69" s="285">
        <f t="shared" ca="1" si="23"/>
        <v>0</v>
      </c>
      <c r="AH69" s="285">
        <f t="shared" ca="1" si="23"/>
        <v>0</v>
      </c>
      <c r="AI69" s="285">
        <f t="shared" ca="1" si="23"/>
        <v>0</v>
      </c>
    </row>
    <row r="70" spans="1:35">
      <c r="A70" s="275"/>
      <c r="B70" s="276"/>
      <c r="C70" s="277"/>
      <c r="D70" s="278"/>
      <c r="E70" s="278"/>
      <c r="F70" s="280"/>
      <c r="G70" s="279"/>
      <c r="H70" s="281"/>
      <c r="I70" s="282">
        <f t="shared" ref="I70:I105" ca="1" si="24">IF(CELL("contenu",G70)&gt;0,IF(dotationanneepleine=1,DATE(YEAR(G70)+1,1,1),G70),0)</f>
        <v>0</v>
      </c>
      <c r="J70" s="282">
        <f t="shared" ca="1" si="6"/>
        <v>0</v>
      </c>
      <c r="K70" s="283">
        <f t="shared" ref="K70:K105" si="25">IF(H70&gt;0,ROUNDUP(F70/H70,2),0)</f>
        <v>0</v>
      </c>
      <c r="L70" s="283">
        <f t="shared" ca="1" si="7"/>
        <v>0</v>
      </c>
      <c r="M70" s="283">
        <f t="shared" ca="1" si="8"/>
        <v>0</v>
      </c>
      <c r="N70" s="284">
        <f t="shared" ref="N70:N105" si="26">IF(YEAR(G70)&gt;1900,YEAR(G70),0)</f>
        <v>0</v>
      </c>
      <c r="O70" s="282"/>
      <c r="P70" s="285">
        <f t="shared" ca="1" si="22"/>
        <v>0</v>
      </c>
      <c r="Q70" s="285">
        <f t="shared" ca="1" si="22"/>
        <v>0</v>
      </c>
      <c r="R70" s="285">
        <f t="shared" ca="1" si="22"/>
        <v>0</v>
      </c>
      <c r="S70" s="285">
        <f t="shared" ca="1" si="22"/>
        <v>0</v>
      </c>
      <c r="T70" s="285">
        <f t="shared" ca="1" si="22"/>
        <v>0</v>
      </c>
      <c r="U70" s="285">
        <f t="shared" ca="1" si="22"/>
        <v>0</v>
      </c>
      <c r="V70" s="285">
        <f t="shared" ca="1" si="22"/>
        <v>0</v>
      </c>
      <c r="W70" s="285">
        <f t="shared" ca="1" si="22"/>
        <v>0</v>
      </c>
      <c r="X70" s="285">
        <f t="shared" ca="1" si="22"/>
        <v>0</v>
      </c>
      <c r="Y70" s="285">
        <f t="shared" ca="1" si="22"/>
        <v>0</v>
      </c>
      <c r="Z70" s="285">
        <f t="shared" ca="1" si="23"/>
        <v>0</v>
      </c>
      <c r="AA70" s="285">
        <f t="shared" ca="1" si="23"/>
        <v>0</v>
      </c>
      <c r="AB70" s="285">
        <f t="shared" ca="1" si="23"/>
        <v>0</v>
      </c>
      <c r="AC70" s="285">
        <f t="shared" ca="1" si="23"/>
        <v>0</v>
      </c>
      <c r="AD70" s="285">
        <f t="shared" ca="1" si="23"/>
        <v>0</v>
      </c>
      <c r="AE70" s="285">
        <f t="shared" ca="1" si="23"/>
        <v>0</v>
      </c>
      <c r="AF70" s="285">
        <f t="shared" ca="1" si="23"/>
        <v>0</v>
      </c>
      <c r="AG70" s="285">
        <f t="shared" ca="1" si="23"/>
        <v>0</v>
      </c>
      <c r="AH70" s="285">
        <f t="shared" ca="1" si="23"/>
        <v>0</v>
      </c>
      <c r="AI70" s="285">
        <f t="shared" ca="1" si="23"/>
        <v>0</v>
      </c>
    </row>
    <row r="71" spans="1:35">
      <c r="A71" s="275"/>
      <c r="B71" s="276"/>
      <c r="C71" s="277"/>
      <c r="D71" s="278"/>
      <c r="E71" s="278"/>
      <c r="F71" s="280"/>
      <c r="G71" s="279"/>
      <c r="H71" s="281"/>
      <c r="I71" s="282">
        <f t="shared" ca="1" si="24"/>
        <v>0</v>
      </c>
      <c r="J71" s="282">
        <f t="shared" ref="J71:J105" ca="1" si="27">IF(CELL("contenu",H71)&gt;0,DATE(YEAR(I71)+H71,MONTH(I71),DAY(I71)-1),0)</f>
        <v>0</v>
      </c>
      <c r="K71" s="283">
        <f t="shared" si="25"/>
        <v>0</v>
      </c>
      <c r="L71" s="283">
        <f t="shared" ref="L71:L105" ca="1" si="28">IF(prorata=360,((12-MONTH(I71))*30)+(31-DAY(I71)),MIN(DATE(YEAR(I71),12,31)-I71+1,365))*K71/prorata</f>
        <v>0</v>
      </c>
      <c r="M71" s="283">
        <f t="shared" ref="M71:M105" ca="1" si="29">IF(dotationanneepleine=1,K71,IF((K71-L71)&lt;0.001,0,K71-L71))</f>
        <v>0</v>
      </c>
      <c r="N71" s="284">
        <f t="shared" si="26"/>
        <v>0</v>
      </c>
      <c r="O71" s="282"/>
      <c r="P71" s="285">
        <f t="shared" ca="1" si="22"/>
        <v>0</v>
      </c>
      <c r="Q71" s="285">
        <f t="shared" ca="1" si="22"/>
        <v>0</v>
      </c>
      <c r="R71" s="285">
        <f t="shared" ca="1" si="22"/>
        <v>0</v>
      </c>
      <c r="S71" s="285">
        <f t="shared" ca="1" si="22"/>
        <v>0</v>
      </c>
      <c r="T71" s="285">
        <f t="shared" ca="1" si="22"/>
        <v>0</v>
      </c>
      <c r="U71" s="285">
        <f t="shared" ca="1" si="22"/>
        <v>0</v>
      </c>
      <c r="V71" s="285">
        <f t="shared" ca="1" si="22"/>
        <v>0</v>
      </c>
      <c r="W71" s="285">
        <f t="shared" ca="1" si="22"/>
        <v>0</v>
      </c>
      <c r="X71" s="285">
        <f t="shared" ca="1" si="22"/>
        <v>0</v>
      </c>
      <c r="Y71" s="285">
        <f t="shared" ca="1" si="22"/>
        <v>0</v>
      </c>
      <c r="Z71" s="285">
        <f t="shared" ca="1" si="23"/>
        <v>0</v>
      </c>
      <c r="AA71" s="285">
        <f t="shared" ca="1" si="23"/>
        <v>0</v>
      </c>
      <c r="AB71" s="285">
        <f t="shared" ca="1" si="23"/>
        <v>0</v>
      </c>
      <c r="AC71" s="285">
        <f t="shared" ca="1" si="23"/>
        <v>0</v>
      </c>
      <c r="AD71" s="285">
        <f t="shared" ca="1" si="23"/>
        <v>0</v>
      </c>
      <c r="AE71" s="285">
        <f t="shared" ca="1" si="23"/>
        <v>0</v>
      </c>
      <c r="AF71" s="285">
        <f t="shared" ca="1" si="23"/>
        <v>0</v>
      </c>
      <c r="AG71" s="285">
        <f t="shared" ca="1" si="23"/>
        <v>0</v>
      </c>
      <c r="AH71" s="285">
        <f t="shared" ca="1" si="23"/>
        <v>0</v>
      </c>
      <c r="AI71" s="285">
        <f t="shared" ca="1" si="23"/>
        <v>0</v>
      </c>
    </row>
    <row r="72" spans="1:35">
      <c r="A72" s="275"/>
      <c r="B72" s="276"/>
      <c r="C72" s="277"/>
      <c r="D72" s="278"/>
      <c r="E72" s="278"/>
      <c r="F72" s="280"/>
      <c r="G72" s="279"/>
      <c r="H72" s="281"/>
      <c r="I72" s="282">
        <f t="shared" ca="1" si="24"/>
        <v>0</v>
      </c>
      <c r="J72" s="282">
        <f t="shared" ca="1" si="27"/>
        <v>0</v>
      </c>
      <c r="K72" s="283">
        <f t="shared" si="25"/>
        <v>0</v>
      </c>
      <c r="L72" s="283">
        <f t="shared" ca="1" si="28"/>
        <v>0</v>
      </c>
      <c r="M72" s="283">
        <f t="shared" ca="1" si="29"/>
        <v>0</v>
      </c>
      <c r="N72" s="284">
        <f t="shared" si="26"/>
        <v>0</v>
      </c>
      <c r="O72" s="282"/>
      <c r="P72" s="285">
        <f t="shared" ca="1" si="22"/>
        <v>0</v>
      </c>
      <c r="Q72" s="285">
        <f t="shared" ca="1" si="22"/>
        <v>0</v>
      </c>
      <c r="R72" s="285">
        <f t="shared" ca="1" si="22"/>
        <v>0</v>
      </c>
      <c r="S72" s="285">
        <f t="shared" ca="1" si="22"/>
        <v>0</v>
      </c>
      <c r="T72" s="285">
        <f t="shared" ca="1" si="22"/>
        <v>0</v>
      </c>
      <c r="U72" s="285">
        <f t="shared" ca="1" si="22"/>
        <v>0</v>
      </c>
      <c r="V72" s="285">
        <f t="shared" ca="1" si="22"/>
        <v>0</v>
      </c>
      <c r="W72" s="285">
        <f t="shared" ca="1" si="22"/>
        <v>0</v>
      </c>
      <c r="X72" s="285">
        <f t="shared" ca="1" si="22"/>
        <v>0</v>
      </c>
      <c r="Y72" s="285">
        <f t="shared" ca="1" si="22"/>
        <v>0</v>
      </c>
      <c r="Z72" s="285">
        <f t="shared" ca="1" si="23"/>
        <v>0</v>
      </c>
      <c r="AA72" s="285">
        <f t="shared" ca="1" si="23"/>
        <v>0</v>
      </c>
      <c r="AB72" s="285">
        <f t="shared" ca="1" si="23"/>
        <v>0</v>
      </c>
      <c r="AC72" s="285">
        <f t="shared" ca="1" si="23"/>
        <v>0</v>
      </c>
      <c r="AD72" s="285">
        <f t="shared" ca="1" si="23"/>
        <v>0</v>
      </c>
      <c r="AE72" s="285">
        <f t="shared" ca="1" si="23"/>
        <v>0</v>
      </c>
      <c r="AF72" s="285">
        <f t="shared" ca="1" si="23"/>
        <v>0</v>
      </c>
      <c r="AG72" s="285">
        <f t="shared" ca="1" si="23"/>
        <v>0</v>
      </c>
      <c r="AH72" s="285">
        <f t="shared" ca="1" si="23"/>
        <v>0</v>
      </c>
      <c r="AI72" s="285">
        <f t="shared" ca="1" si="23"/>
        <v>0</v>
      </c>
    </row>
    <row r="73" spans="1:35">
      <c r="A73" s="275"/>
      <c r="B73" s="276"/>
      <c r="C73" s="277"/>
      <c r="D73" s="278"/>
      <c r="E73" s="278"/>
      <c r="F73" s="280"/>
      <c r="G73" s="279"/>
      <c r="H73" s="281"/>
      <c r="I73" s="282">
        <f t="shared" ca="1" si="24"/>
        <v>0</v>
      </c>
      <c r="J73" s="282">
        <f t="shared" ca="1" si="27"/>
        <v>0</v>
      </c>
      <c r="K73" s="283">
        <f t="shared" si="25"/>
        <v>0</v>
      </c>
      <c r="L73" s="283">
        <f t="shared" ca="1" si="28"/>
        <v>0</v>
      </c>
      <c r="M73" s="283">
        <f t="shared" ca="1" si="29"/>
        <v>0</v>
      </c>
      <c r="N73" s="284">
        <f t="shared" si="26"/>
        <v>0</v>
      </c>
      <c r="O73" s="282"/>
      <c r="P73" s="285">
        <f t="shared" ca="1" si="22"/>
        <v>0</v>
      </c>
      <c r="Q73" s="285">
        <f t="shared" ca="1" si="22"/>
        <v>0</v>
      </c>
      <c r="R73" s="285">
        <f t="shared" ca="1" si="22"/>
        <v>0</v>
      </c>
      <c r="S73" s="285">
        <f t="shared" ca="1" si="22"/>
        <v>0</v>
      </c>
      <c r="T73" s="285">
        <f t="shared" ca="1" si="22"/>
        <v>0</v>
      </c>
      <c r="U73" s="285">
        <f t="shared" ca="1" si="22"/>
        <v>0</v>
      </c>
      <c r="V73" s="285">
        <f t="shared" ca="1" si="22"/>
        <v>0</v>
      </c>
      <c r="W73" s="285">
        <f t="shared" ca="1" si="22"/>
        <v>0</v>
      </c>
      <c r="X73" s="285">
        <f t="shared" ca="1" si="22"/>
        <v>0</v>
      </c>
      <c r="Y73" s="285">
        <f t="shared" ca="1" si="22"/>
        <v>0</v>
      </c>
      <c r="Z73" s="285">
        <f t="shared" ca="1" si="23"/>
        <v>0</v>
      </c>
      <c r="AA73" s="285">
        <f t="shared" ca="1" si="23"/>
        <v>0</v>
      </c>
      <c r="AB73" s="285">
        <f t="shared" ca="1" si="23"/>
        <v>0</v>
      </c>
      <c r="AC73" s="285">
        <f t="shared" ca="1" si="23"/>
        <v>0</v>
      </c>
      <c r="AD73" s="285">
        <f t="shared" ca="1" si="23"/>
        <v>0</v>
      </c>
      <c r="AE73" s="285">
        <f t="shared" ca="1" si="23"/>
        <v>0</v>
      </c>
      <c r="AF73" s="285">
        <f t="shared" ca="1" si="23"/>
        <v>0</v>
      </c>
      <c r="AG73" s="285">
        <f t="shared" ca="1" si="23"/>
        <v>0</v>
      </c>
      <c r="AH73" s="285">
        <f t="shared" ca="1" si="23"/>
        <v>0</v>
      </c>
      <c r="AI73" s="285">
        <f t="shared" ca="1" si="23"/>
        <v>0</v>
      </c>
    </row>
    <row r="74" spans="1:35">
      <c r="A74" s="275"/>
      <c r="B74" s="276"/>
      <c r="C74" s="277"/>
      <c r="D74" s="278"/>
      <c r="E74" s="278"/>
      <c r="F74" s="280"/>
      <c r="G74" s="279"/>
      <c r="H74" s="281"/>
      <c r="I74" s="282">
        <f t="shared" ca="1" si="24"/>
        <v>0</v>
      </c>
      <c r="J74" s="282">
        <f t="shared" ca="1" si="27"/>
        <v>0</v>
      </c>
      <c r="K74" s="283">
        <f t="shared" si="25"/>
        <v>0</v>
      </c>
      <c r="L74" s="283">
        <f t="shared" ca="1" si="28"/>
        <v>0</v>
      </c>
      <c r="M74" s="283">
        <f t="shared" ca="1" si="29"/>
        <v>0</v>
      </c>
      <c r="N74" s="284">
        <f t="shared" si="26"/>
        <v>0</v>
      </c>
      <c r="O74" s="282"/>
      <c r="P74" s="285">
        <f t="shared" ca="1" si="22"/>
        <v>0</v>
      </c>
      <c r="Q74" s="285">
        <f t="shared" ca="1" si="22"/>
        <v>0</v>
      </c>
      <c r="R74" s="285">
        <f t="shared" ca="1" si="22"/>
        <v>0</v>
      </c>
      <c r="S74" s="285">
        <f t="shared" ca="1" si="22"/>
        <v>0</v>
      </c>
      <c r="T74" s="285">
        <f t="shared" ca="1" si="22"/>
        <v>0</v>
      </c>
      <c r="U74" s="285">
        <f t="shared" ca="1" si="22"/>
        <v>0</v>
      </c>
      <c r="V74" s="285">
        <f t="shared" ca="1" si="22"/>
        <v>0</v>
      </c>
      <c r="W74" s="285">
        <f t="shared" ca="1" si="22"/>
        <v>0</v>
      </c>
      <c r="X74" s="285">
        <f t="shared" ca="1" si="22"/>
        <v>0</v>
      </c>
      <c r="Y74" s="285">
        <f t="shared" ca="1" si="22"/>
        <v>0</v>
      </c>
      <c r="Z74" s="285">
        <f t="shared" ca="1" si="23"/>
        <v>0</v>
      </c>
      <c r="AA74" s="285">
        <f t="shared" ca="1" si="23"/>
        <v>0</v>
      </c>
      <c r="AB74" s="285">
        <f t="shared" ca="1" si="23"/>
        <v>0</v>
      </c>
      <c r="AC74" s="285">
        <f t="shared" ca="1" si="23"/>
        <v>0</v>
      </c>
      <c r="AD74" s="285">
        <f t="shared" ca="1" si="23"/>
        <v>0</v>
      </c>
      <c r="AE74" s="285">
        <f t="shared" ca="1" si="23"/>
        <v>0</v>
      </c>
      <c r="AF74" s="285">
        <f t="shared" ca="1" si="23"/>
        <v>0</v>
      </c>
      <c r="AG74" s="285">
        <f t="shared" ca="1" si="23"/>
        <v>0</v>
      </c>
      <c r="AH74" s="285">
        <f t="shared" ca="1" si="23"/>
        <v>0</v>
      </c>
      <c r="AI74" s="285">
        <f t="shared" ca="1" si="23"/>
        <v>0</v>
      </c>
    </row>
    <row r="75" spans="1:35">
      <c r="A75" s="275"/>
      <c r="B75" s="276"/>
      <c r="C75" s="277"/>
      <c r="D75" s="278"/>
      <c r="E75" s="278"/>
      <c r="F75" s="280"/>
      <c r="G75" s="279"/>
      <c r="H75" s="281"/>
      <c r="I75" s="282">
        <f t="shared" ca="1" si="24"/>
        <v>0</v>
      </c>
      <c r="J75" s="282">
        <f t="shared" ca="1" si="27"/>
        <v>0</v>
      </c>
      <c r="K75" s="283">
        <f t="shared" si="25"/>
        <v>0</v>
      </c>
      <c r="L75" s="283">
        <f t="shared" ca="1" si="28"/>
        <v>0</v>
      </c>
      <c r="M75" s="283">
        <f t="shared" ca="1" si="29"/>
        <v>0</v>
      </c>
      <c r="N75" s="284">
        <f t="shared" si="26"/>
        <v>0</v>
      </c>
      <c r="O75" s="282"/>
      <c r="P75" s="285">
        <f t="shared" ca="1" si="22"/>
        <v>0</v>
      </c>
      <c r="Q75" s="285">
        <f t="shared" ca="1" si="22"/>
        <v>0</v>
      </c>
      <c r="R75" s="285">
        <f t="shared" ca="1" si="22"/>
        <v>0</v>
      </c>
      <c r="S75" s="285">
        <f t="shared" ca="1" si="22"/>
        <v>0</v>
      </c>
      <c r="T75" s="285">
        <f t="shared" ca="1" si="22"/>
        <v>0</v>
      </c>
      <c r="U75" s="285">
        <f t="shared" ca="1" si="22"/>
        <v>0</v>
      </c>
      <c r="V75" s="285">
        <f t="shared" ca="1" si="22"/>
        <v>0</v>
      </c>
      <c r="W75" s="285">
        <f t="shared" ca="1" si="22"/>
        <v>0</v>
      </c>
      <c r="X75" s="285">
        <f t="shared" ca="1" si="22"/>
        <v>0</v>
      </c>
      <c r="Y75" s="285">
        <f t="shared" ca="1" si="22"/>
        <v>0</v>
      </c>
      <c r="Z75" s="285">
        <f t="shared" ca="1" si="23"/>
        <v>0</v>
      </c>
      <c r="AA75" s="285">
        <f t="shared" ca="1" si="23"/>
        <v>0</v>
      </c>
      <c r="AB75" s="285">
        <f t="shared" ca="1" si="23"/>
        <v>0</v>
      </c>
      <c r="AC75" s="285">
        <f t="shared" ca="1" si="23"/>
        <v>0</v>
      </c>
      <c r="AD75" s="285">
        <f t="shared" ca="1" si="23"/>
        <v>0</v>
      </c>
      <c r="AE75" s="285">
        <f t="shared" ca="1" si="23"/>
        <v>0</v>
      </c>
      <c r="AF75" s="285">
        <f t="shared" ca="1" si="23"/>
        <v>0</v>
      </c>
      <c r="AG75" s="285">
        <f t="shared" ca="1" si="23"/>
        <v>0</v>
      </c>
      <c r="AH75" s="285">
        <f t="shared" ca="1" si="23"/>
        <v>0</v>
      </c>
      <c r="AI75" s="285">
        <f t="shared" ca="1" si="23"/>
        <v>0</v>
      </c>
    </row>
    <row r="76" spans="1:35">
      <c r="A76" s="275"/>
      <c r="B76" s="276"/>
      <c r="C76" s="277"/>
      <c r="D76" s="278"/>
      <c r="E76" s="278"/>
      <c r="F76" s="280"/>
      <c r="G76" s="279"/>
      <c r="H76" s="281"/>
      <c r="I76" s="282">
        <f t="shared" ca="1" si="24"/>
        <v>0</v>
      </c>
      <c r="J76" s="282">
        <f t="shared" ca="1" si="27"/>
        <v>0</v>
      </c>
      <c r="K76" s="283">
        <f t="shared" si="25"/>
        <v>0</v>
      </c>
      <c r="L76" s="283">
        <f t="shared" ca="1" si="28"/>
        <v>0</v>
      </c>
      <c r="M76" s="283">
        <f t="shared" ca="1" si="29"/>
        <v>0</v>
      </c>
      <c r="N76" s="284">
        <f t="shared" si="26"/>
        <v>0</v>
      </c>
      <c r="O76" s="282"/>
      <c r="P76" s="285">
        <f t="shared" ref="P76:Y85" ca="1" si="30">IF(OR(P$5&lt;YEAR($I76),P$5&gt;YEAR($J76)),0,IF(AND(P$5&gt;YEAR($I76),P$5&lt;YEAR($J76)),$K76,IF(P$5=YEAR($I76),$L76,IF(P$5=YEAR($J76),IF($M76=0,$K76,$M76)))))</f>
        <v>0</v>
      </c>
      <c r="Q76" s="285">
        <f t="shared" ca="1" si="30"/>
        <v>0</v>
      </c>
      <c r="R76" s="285">
        <f t="shared" ca="1" si="30"/>
        <v>0</v>
      </c>
      <c r="S76" s="285">
        <f t="shared" ca="1" si="30"/>
        <v>0</v>
      </c>
      <c r="T76" s="285">
        <f t="shared" ca="1" si="30"/>
        <v>0</v>
      </c>
      <c r="U76" s="285">
        <f t="shared" ca="1" si="30"/>
        <v>0</v>
      </c>
      <c r="V76" s="285">
        <f t="shared" ca="1" si="30"/>
        <v>0</v>
      </c>
      <c r="W76" s="285">
        <f t="shared" ca="1" si="30"/>
        <v>0</v>
      </c>
      <c r="X76" s="285">
        <f t="shared" ca="1" si="30"/>
        <v>0</v>
      </c>
      <c r="Y76" s="285">
        <f t="shared" ca="1" si="30"/>
        <v>0</v>
      </c>
      <c r="Z76" s="285">
        <f t="shared" ref="Z76:AI85" ca="1" si="31">IF(OR(Z$5&lt;YEAR($I76),Z$5&gt;YEAR($J76)),0,IF(AND(Z$5&gt;YEAR($I76),Z$5&lt;YEAR($J76)),$K76,IF(Z$5=YEAR($I76),$L76,IF(Z$5=YEAR($J76),IF($M76=0,$K76,$M76)))))</f>
        <v>0</v>
      </c>
      <c r="AA76" s="285">
        <f t="shared" ca="1" si="31"/>
        <v>0</v>
      </c>
      <c r="AB76" s="285">
        <f t="shared" ca="1" si="31"/>
        <v>0</v>
      </c>
      <c r="AC76" s="285">
        <f t="shared" ca="1" si="31"/>
        <v>0</v>
      </c>
      <c r="AD76" s="285">
        <f t="shared" ca="1" si="31"/>
        <v>0</v>
      </c>
      <c r="AE76" s="285">
        <f t="shared" ca="1" si="31"/>
        <v>0</v>
      </c>
      <c r="AF76" s="285">
        <f t="shared" ca="1" si="31"/>
        <v>0</v>
      </c>
      <c r="AG76" s="285">
        <f t="shared" ca="1" si="31"/>
        <v>0</v>
      </c>
      <c r="AH76" s="285">
        <f t="shared" ca="1" si="31"/>
        <v>0</v>
      </c>
      <c r="AI76" s="285">
        <f t="shared" ca="1" si="31"/>
        <v>0</v>
      </c>
    </row>
    <row r="77" spans="1:35">
      <c r="A77" s="275"/>
      <c r="B77" s="276"/>
      <c r="C77" s="277"/>
      <c r="D77" s="278"/>
      <c r="E77" s="278"/>
      <c r="F77" s="280"/>
      <c r="G77" s="279"/>
      <c r="H77" s="281"/>
      <c r="I77" s="282">
        <f t="shared" ca="1" si="24"/>
        <v>0</v>
      </c>
      <c r="J77" s="282">
        <f t="shared" ca="1" si="27"/>
        <v>0</v>
      </c>
      <c r="K77" s="283">
        <f t="shared" si="25"/>
        <v>0</v>
      </c>
      <c r="L77" s="283">
        <f t="shared" ca="1" si="28"/>
        <v>0</v>
      </c>
      <c r="M77" s="283">
        <f t="shared" ca="1" si="29"/>
        <v>0</v>
      </c>
      <c r="N77" s="284">
        <f t="shared" si="26"/>
        <v>0</v>
      </c>
      <c r="O77" s="282"/>
      <c r="P77" s="285">
        <f t="shared" ca="1" si="30"/>
        <v>0</v>
      </c>
      <c r="Q77" s="285">
        <f t="shared" ca="1" si="30"/>
        <v>0</v>
      </c>
      <c r="R77" s="285">
        <f t="shared" ca="1" si="30"/>
        <v>0</v>
      </c>
      <c r="S77" s="285">
        <f t="shared" ca="1" si="30"/>
        <v>0</v>
      </c>
      <c r="T77" s="285">
        <f t="shared" ca="1" si="30"/>
        <v>0</v>
      </c>
      <c r="U77" s="285">
        <f t="shared" ca="1" si="30"/>
        <v>0</v>
      </c>
      <c r="V77" s="285">
        <f t="shared" ca="1" si="30"/>
        <v>0</v>
      </c>
      <c r="W77" s="285">
        <f t="shared" ca="1" si="30"/>
        <v>0</v>
      </c>
      <c r="X77" s="285">
        <f t="shared" ca="1" si="30"/>
        <v>0</v>
      </c>
      <c r="Y77" s="285">
        <f t="shared" ca="1" si="30"/>
        <v>0</v>
      </c>
      <c r="Z77" s="285">
        <f t="shared" ca="1" si="31"/>
        <v>0</v>
      </c>
      <c r="AA77" s="285">
        <f t="shared" ca="1" si="31"/>
        <v>0</v>
      </c>
      <c r="AB77" s="285">
        <f t="shared" ca="1" si="31"/>
        <v>0</v>
      </c>
      <c r="AC77" s="285">
        <f t="shared" ca="1" si="31"/>
        <v>0</v>
      </c>
      <c r="AD77" s="285">
        <f t="shared" ca="1" si="31"/>
        <v>0</v>
      </c>
      <c r="AE77" s="285">
        <f t="shared" ca="1" si="31"/>
        <v>0</v>
      </c>
      <c r="AF77" s="285">
        <f t="shared" ca="1" si="31"/>
        <v>0</v>
      </c>
      <c r="AG77" s="285">
        <f t="shared" ca="1" si="31"/>
        <v>0</v>
      </c>
      <c r="AH77" s="285">
        <f t="shared" ca="1" si="31"/>
        <v>0</v>
      </c>
      <c r="AI77" s="285">
        <f t="shared" ca="1" si="31"/>
        <v>0</v>
      </c>
    </row>
    <row r="78" spans="1:35">
      <c r="A78" s="275"/>
      <c r="B78" s="276"/>
      <c r="C78" s="277"/>
      <c r="D78" s="278"/>
      <c r="E78" s="278"/>
      <c r="F78" s="280"/>
      <c r="G78" s="279"/>
      <c r="H78" s="281"/>
      <c r="I78" s="282">
        <f t="shared" ca="1" si="24"/>
        <v>0</v>
      </c>
      <c r="J78" s="282">
        <f t="shared" ca="1" si="27"/>
        <v>0</v>
      </c>
      <c r="K78" s="283">
        <f t="shared" si="25"/>
        <v>0</v>
      </c>
      <c r="L78" s="283">
        <f t="shared" ca="1" si="28"/>
        <v>0</v>
      </c>
      <c r="M78" s="283">
        <f t="shared" ca="1" si="29"/>
        <v>0</v>
      </c>
      <c r="N78" s="284">
        <f t="shared" si="26"/>
        <v>0</v>
      </c>
      <c r="O78" s="282"/>
      <c r="P78" s="285">
        <f t="shared" ca="1" si="30"/>
        <v>0</v>
      </c>
      <c r="Q78" s="285">
        <f t="shared" ca="1" si="30"/>
        <v>0</v>
      </c>
      <c r="R78" s="285">
        <f t="shared" ca="1" si="30"/>
        <v>0</v>
      </c>
      <c r="S78" s="285">
        <f t="shared" ca="1" si="30"/>
        <v>0</v>
      </c>
      <c r="T78" s="285">
        <f t="shared" ca="1" si="30"/>
        <v>0</v>
      </c>
      <c r="U78" s="285">
        <f t="shared" ca="1" si="30"/>
        <v>0</v>
      </c>
      <c r="V78" s="285">
        <f t="shared" ca="1" si="30"/>
        <v>0</v>
      </c>
      <c r="W78" s="285">
        <f t="shared" ca="1" si="30"/>
        <v>0</v>
      </c>
      <c r="X78" s="285">
        <f t="shared" ca="1" si="30"/>
        <v>0</v>
      </c>
      <c r="Y78" s="285">
        <f t="shared" ca="1" si="30"/>
        <v>0</v>
      </c>
      <c r="Z78" s="285">
        <f t="shared" ca="1" si="31"/>
        <v>0</v>
      </c>
      <c r="AA78" s="285">
        <f t="shared" ca="1" si="31"/>
        <v>0</v>
      </c>
      <c r="AB78" s="285">
        <f t="shared" ca="1" si="31"/>
        <v>0</v>
      </c>
      <c r="AC78" s="285">
        <f t="shared" ca="1" si="31"/>
        <v>0</v>
      </c>
      <c r="AD78" s="285">
        <f t="shared" ca="1" si="31"/>
        <v>0</v>
      </c>
      <c r="AE78" s="285">
        <f t="shared" ca="1" si="31"/>
        <v>0</v>
      </c>
      <c r="AF78" s="285">
        <f t="shared" ca="1" si="31"/>
        <v>0</v>
      </c>
      <c r="AG78" s="285">
        <f t="shared" ca="1" si="31"/>
        <v>0</v>
      </c>
      <c r="AH78" s="285">
        <f t="shared" ca="1" si="31"/>
        <v>0</v>
      </c>
      <c r="AI78" s="285">
        <f t="shared" ca="1" si="31"/>
        <v>0</v>
      </c>
    </row>
    <row r="79" spans="1:35">
      <c r="A79" s="275"/>
      <c r="B79" s="276"/>
      <c r="C79" s="277"/>
      <c r="D79" s="278"/>
      <c r="E79" s="278"/>
      <c r="F79" s="280"/>
      <c r="G79" s="279"/>
      <c r="H79" s="281"/>
      <c r="I79" s="282">
        <f t="shared" ca="1" si="24"/>
        <v>0</v>
      </c>
      <c r="J79" s="282">
        <f t="shared" ca="1" si="27"/>
        <v>0</v>
      </c>
      <c r="K79" s="283">
        <f t="shared" si="25"/>
        <v>0</v>
      </c>
      <c r="L79" s="283">
        <f t="shared" ca="1" si="28"/>
        <v>0</v>
      </c>
      <c r="M79" s="283">
        <f t="shared" ca="1" si="29"/>
        <v>0</v>
      </c>
      <c r="N79" s="284">
        <f t="shared" si="26"/>
        <v>0</v>
      </c>
      <c r="O79" s="282"/>
      <c r="P79" s="285">
        <f t="shared" ca="1" si="30"/>
        <v>0</v>
      </c>
      <c r="Q79" s="285">
        <f t="shared" ca="1" si="30"/>
        <v>0</v>
      </c>
      <c r="R79" s="285">
        <f t="shared" ca="1" si="30"/>
        <v>0</v>
      </c>
      <c r="S79" s="285">
        <f t="shared" ca="1" si="30"/>
        <v>0</v>
      </c>
      <c r="T79" s="285">
        <f t="shared" ca="1" si="30"/>
        <v>0</v>
      </c>
      <c r="U79" s="285">
        <f t="shared" ca="1" si="30"/>
        <v>0</v>
      </c>
      <c r="V79" s="285">
        <f t="shared" ca="1" si="30"/>
        <v>0</v>
      </c>
      <c r="W79" s="285">
        <f t="shared" ca="1" si="30"/>
        <v>0</v>
      </c>
      <c r="X79" s="285">
        <f t="shared" ca="1" si="30"/>
        <v>0</v>
      </c>
      <c r="Y79" s="285">
        <f t="shared" ca="1" si="30"/>
        <v>0</v>
      </c>
      <c r="Z79" s="285">
        <f t="shared" ca="1" si="31"/>
        <v>0</v>
      </c>
      <c r="AA79" s="285">
        <f t="shared" ca="1" si="31"/>
        <v>0</v>
      </c>
      <c r="AB79" s="285">
        <f t="shared" ca="1" si="31"/>
        <v>0</v>
      </c>
      <c r="AC79" s="285">
        <f t="shared" ca="1" si="31"/>
        <v>0</v>
      </c>
      <c r="AD79" s="285">
        <f t="shared" ca="1" si="31"/>
        <v>0</v>
      </c>
      <c r="AE79" s="285">
        <f t="shared" ca="1" si="31"/>
        <v>0</v>
      </c>
      <c r="AF79" s="285">
        <f t="shared" ca="1" si="31"/>
        <v>0</v>
      </c>
      <c r="AG79" s="285">
        <f t="shared" ca="1" si="31"/>
        <v>0</v>
      </c>
      <c r="AH79" s="285">
        <f t="shared" ca="1" si="31"/>
        <v>0</v>
      </c>
      <c r="AI79" s="285">
        <f t="shared" ca="1" si="31"/>
        <v>0</v>
      </c>
    </row>
    <row r="80" spans="1:35">
      <c r="A80" s="275"/>
      <c r="B80" s="276"/>
      <c r="C80" s="277"/>
      <c r="D80" s="278"/>
      <c r="E80" s="278"/>
      <c r="F80" s="280"/>
      <c r="G80" s="279"/>
      <c r="H80" s="281"/>
      <c r="I80" s="282">
        <f t="shared" ca="1" si="24"/>
        <v>0</v>
      </c>
      <c r="J80" s="282">
        <f t="shared" ca="1" si="27"/>
        <v>0</v>
      </c>
      <c r="K80" s="283">
        <f t="shared" si="25"/>
        <v>0</v>
      </c>
      <c r="L80" s="283">
        <f t="shared" ca="1" si="28"/>
        <v>0</v>
      </c>
      <c r="M80" s="283">
        <f t="shared" ca="1" si="29"/>
        <v>0</v>
      </c>
      <c r="N80" s="284">
        <f t="shared" si="26"/>
        <v>0</v>
      </c>
      <c r="O80" s="282"/>
      <c r="P80" s="285">
        <f t="shared" ca="1" si="30"/>
        <v>0</v>
      </c>
      <c r="Q80" s="285">
        <f t="shared" ca="1" si="30"/>
        <v>0</v>
      </c>
      <c r="R80" s="285">
        <f t="shared" ca="1" si="30"/>
        <v>0</v>
      </c>
      <c r="S80" s="285">
        <f t="shared" ca="1" si="30"/>
        <v>0</v>
      </c>
      <c r="T80" s="285">
        <f t="shared" ca="1" si="30"/>
        <v>0</v>
      </c>
      <c r="U80" s="285">
        <f t="shared" ca="1" si="30"/>
        <v>0</v>
      </c>
      <c r="V80" s="285">
        <f t="shared" ca="1" si="30"/>
        <v>0</v>
      </c>
      <c r="W80" s="285">
        <f t="shared" ca="1" si="30"/>
        <v>0</v>
      </c>
      <c r="X80" s="285">
        <f t="shared" ca="1" si="30"/>
        <v>0</v>
      </c>
      <c r="Y80" s="285">
        <f t="shared" ca="1" si="30"/>
        <v>0</v>
      </c>
      <c r="Z80" s="285">
        <f t="shared" ca="1" si="31"/>
        <v>0</v>
      </c>
      <c r="AA80" s="285">
        <f t="shared" ca="1" si="31"/>
        <v>0</v>
      </c>
      <c r="AB80" s="285">
        <f t="shared" ca="1" si="31"/>
        <v>0</v>
      </c>
      <c r="AC80" s="285">
        <f t="shared" ca="1" si="31"/>
        <v>0</v>
      </c>
      <c r="AD80" s="285">
        <f t="shared" ca="1" si="31"/>
        <v>0</v>
      </c>
      <c r="AE80" s="285">
        <f t="shared" ca="1" si="31"/>
        <v>0</v>
      </c>
      <c r="AF80" s="285">
        <f t="shared" ca="1" si="31"/>
        <v>0</v>
      </c>
      <c r="AG80" s="285">
        <f t="shared" ca="1" si="31"/>
        <v>0</v>
      </c>
      <c r="AH80" s="285">
        <f t="shared" ca="1" si="31"/>
        <v>0</v>
      </c>
      <c r="AI80" s="285">
        <f t="shared" ca="1" si="31"/>
        <v>0</v>
      </c>
    </row>
    <row r="81" spans="1:35">
      <c r="A81" s="275"/>
      <c r="B81" s="276"/>
      <c r="C81" s="277"/>
      <c r="D81" s="278"/>
      <c r="E81" s="278"/>
      <c r="F81" s="280"/>
      <c r="G81" s="279"/>
      <c r="H81" s="281"/>
      <c r="I81" s="282">
        <f t="shared" ca="1" si="24"/>
        <v>0</v>
      </c>
      <c r="J81" s="282">
        <f t="shared" ca="1" si="27"/>
        <v>0</v>
      </c>
      <c r="K81" s="283">
        <f t="shared" si="25"/>
        <v>0</v>
      </c>
      <c r="L81" s="283">
        <f t="shared" ca="1" si="28"/>
        <v>0</v>
      </c>
      <c r="M81" s="283">
        <f t="shared" ca="1" si="29"/>
        <v>0</v>
      </c>
      <c r="N81" s="284">
        <f t="shared" si="26"/>
        <v>0</v>
      </c>
      <c r="O81" s="282"/>
      <c r="P81" s="285">
        <f t="shared" ca="1" si="30"/>
        <v>0</v>
      </c>
      <c r="Q81" s="285">
        <f t="shared" ca="1" si="30"/>
        <v>0</v>
      </c>
      <c r="R81" s="285">
        <f t="shared" ca="1" si="30"/>
        <v>0</v>
      </c>
      <c r="S81" s="285">
        <f t="shared" ca="1" si="30"/>
        <v>0</v>
      </c>
      <c r="T81" s="285">
        <f t="shared" ca="1" si="30"/>
        <v>0</v>
      </c>
      <c r="U81" s="285">
        <f t="shared" ca="1" si="30"/>
        <v>0</v>
      </c>
      <c r="V81" s="285">
        <f t="shared" ca="1" si="30"/>
        <v>0</v>
      </c>
      <c r="W81" s="285">
        <f t="shared" ca="1" si="30"/>
        <v>0</v>
      </c>
      <c r="X81" s="285">
        <f t="shared" ca="1" si="30"/>
        <v>0</v>
      </c>
      <c r="Y81" s="285">
        <f t="shared" ca="1" si="30"/>
        <v>0</v>
      </c>
      <c r="Z81" s="285">
        <f t="shared" ca="1" si="31"/>
        <v>0</v>
      </c>
      <c r="AA81" s="285">
        <f t="shared" ca="1" si="31"/>
        <v>0</v>
      </c>
      <c r="AB81" s="285">
        <f t="shared" ca="1" si="31"/>
        <v>0</v>
      </c>
      <c r="AC81" s="285">
        <f t="shared" ca="1" si="31"/>
        <v>0</v>
      </c>
      <c r="AD81" s="285">
        <f t="shared" ca="1" si="31"/>
        <v>0</v>
      </c>
      <c r="AE81" s="285">
        <f t="shared" ca="1" si="31"/>
        <v>0</v>
      </c>
      <c r="AF81" s="285">
        <f t="shared" ca="1" si="31"/>
        <v>0</v>
      </c>
      <c r="AG81" s="285">
        <f t="shared" ca="1" si="31"/>
        <v>0</v>
      </c>
      <c r="AH81" s="285">
        <f t="shared" ca="1" si="31"/>
        <v>0</v>
      </c>
      <c r="AI81" s="285">
        <f t="shared" ca="1" si="31"/>
        <v>0</v>
      </c>
    </row>
    <row r="82" spans="1:35">
      <c r="A82" s="275"/>
      <c r="B82" s="276"/>
      <c r="C82" s="277"/>
      <c r="D82" s="278"/>
      <c r="E82" s="278"/>
      <c r="F82" s="280"/>
      <c r="G82" s="279"/>
      <c r="H82" s="281"/>
      <c r="I82" s="282">
        <f t="shared" ca="1" si="24"/>
        <v>0</v>
      </c>
      <c r="J82" s="282">
        <f t="shared" ca="1" si="27"/>
        <v>0</v>
      </c>
      <c r="K82" s="283">
        <f t="shared" si="25"/>
        <v>0</v>
      </c>
      <c r="L82" s="283">
        <f t="shared" ca="1" si="28"/>
        <v>0</v>
      </c>
      <c r="M82" s="283">
        <f t="shared" ca="1" si="29"/>
        <v>0</v>
      </c>
      <c r="N82" s="284">
        <f t="shared" si="26"/>
        <v>0</v>
      </c>
      <c r="O82" s="282"/>
      <c r="P82" s="285">
        <f t="shared" ca="1" si="30"/>
        <v>0</v>
      </c>
      <c r="Q82" s="285">
        <f t="shared" ca="1" si="30"/>
        <v>0</v>
      </c>
      <c r="R82" s="285">
        <f t="shared" ca="1" si="30"/>
        <v>0</v>
      </c>
      <c r="S82" s="285">
        <f t="shared" ca="1" si="30"/>
        <v>0</v>
      </c>
      <c r="T82" s="285">
        <f t="shared" ca="1" si="30"/>
        <v>0</v>
      </c>
      <c r="U82" s="285">
        <f t="shared" ca="1" si="30"/>
        <v>0</v>
      </c>
      <c r="V82" s="285">
        <f t="shared" ca="1" si="30"/>
        <v>0</v>
      </c>
      <c r="W82" s="285">
        <f t="shared" ca="1" si="30"/>
        <v>0</v>
      </c>
      <c r="X82" s="285">
        <f t="shared" ca="1" si="30"/>
        <v>0</v>
      </c>
      <c r="Y82" s="285">
        <f t="shared" ca="1" si="30"/>
        <v>0</v>
      </c>
      <c r="Z82" s="285">
        <f t="shared" ca="1" si="31"/>
        <v>0</v>
      </c>
      <c r="AA82" s="285">
        <f t="shared" ca="1" si="31"/>
        <v>0</v>
      </c>
      <c r="AB82" s="285">
        <f t="shared" ca="1" si="31"/>
        <v>0</v>
      </c>
      <c r="AC82" s="285">
        <f t="shared" ca="1" si="31"/>
        <v>0</v>
      </c>
      <c r="AD82" s="285">
        <f t="shared" ca="1" si="31"/>
        <v>0</v>
      </c>
      <c r="AE82" s="285">
        <f t="shared" ca="1" si="31"/>
        <v>0</v>
      </c>
      <c r="AF82" s="285">
        <f t="shared" ca="1" si="31"/>
        <v>0</v>
      </c>
      <c r="AG82" s="285">
        <f t="shared" ca="1" si="31"/>
        <v>0</v>
      </c>
      <c r="AH82" s="285">
        <f t="shared" ca="1" si="31"/>
        <v>0</v>
      </c>
      <c r="AI82" s="285">
        <f t="shared" ca="1" si="31"/>
        <v>0</v>
      </c>
    </row>
    <row r="83" spans="1:35">
      <c r="A83" s="275"/>
      <c r="B83" s="276"/>
      <c r="C83" s="277"/>
      <c r="D83" s="278"/>
      <c r="E83" s="278"/>
      <c r="F83" s="280"/>
      <c r="G83" s="279"/>
      <c r="H83" s="281"/>
      <c r="I83" s="282">
        <f t="shared" ca="1" si="24"/>
        <v>0</v>
      </c>
      <c r="J83" s="282">
        <f t="shared" ca="1" si="27"/>
        <v>0</v>
      </c>
      <c r="K83" s="283">
        <f t="shared" si="25"/>
        <v>0</v>
      </c>
      <c r="L83" s="283">
        <f t="shared" ca="1" si="28"/>
        <v>0</v>
      </c>
      <c r="M83" s="283">
        <f t="shared" ca="1" si="29"/>
        <v>0</v>
      </c>
      <c r="N83" s="284">
        <f t="shared" si="26"/>
        <v>0</v>
      </c>
      <c r="O83" s="282"/>
      <c r="P83" s="285">
        <f t="shared" ca="1" si="30"/>
        <v>0</v>
      </c>
      <c r="Q83" s="285">
        <f t="shared" ca="1" si="30"/>
        <v>0</v>
      </c>
      <c r="R83" s="285">
        <f t="shared" ca="1" si="30"/>
        <v>0</v>
      </c>
      <c r="S83" s="285">
        <f t="shared" ca="1" si="30"/>
        <v>0</v>
      </c>
      <c r="T83" s="285">
        <f t="shared" ca="1" si="30"/>
        <v>0</v>
      </c>
      <c r="U83" s="285">
        <f t="shared" ca="1" si="30"/>
        <v>0</v>
      </c>
      <c r="V83" s="285">
        <f t="shared" ca="1" si="30"/>
        <v>0</v>
      </c>
      <c r="W83" s="285">
        <f t="shared" ca="1" si="30"/>
        <v>0</v>
      </c>
      <c r="X83" s="285">
        <f t="shared" ca="1" si="30"/>
        <v>0</v>
      </c>
      <c r="Y83" s="285">
        <f t="shared" ca="1" si="30"/>
        <v>0</v>
      </c>
      <c r="Z83" s="285">
        <f t="shared" ca="1" si="31"/>
        <v>0</v>
      </c>
      <c r="AA83" s="285">
        <f t="shared" ca="1" si="31"/>
        <v>0</v>
      </c>
      <c r="AB83" s="285">
        <f t="shared" ca="1" si="31"/>
        <v>0</v>
      </c>
      <c r="AC83" s="285">
        <f t="shared" ca="1" si="31"/>
        <v>0</v>
      </c>
      <c r="AD83" s="285">
        <f t="shared" ca="1" si="31"/>
        <v>0</v>
      </c>
      <c r="AE83" s="285">
        <f t="shared" ca="1" si="31"/>
        <v>0</v>
      </c>
      <c r="AF83" s="285">
        <f t="shared" ca="1" si="31"/>
        <v>0</v>
      </c>
      <c r="AG83" s="285">
        <f t="shared" ca="1" si="31"/>
        <v>0</v>
      </c>
      <c r="AH83" s="285">
        <f t="shared" ca="1" si="31"/>
        <v>0</v>
      </c>
      <c r="AI83" s="285">
        <f t="shared" ca="1" si="31"/>
        <v>0</v>
      </c>
    </row>
    <row r="84" spans="1:35">
      <c r="A84" s="275"/>
      <c r="B84" s="276"/>
      <c r="C84" s="277"/>
      <c r="D84" s="278"/>
      <c r="E84" s="278"/>
      <c r="F84" s="280"/>
      <c r="G84" s="279"/>
      <c r="H84" s="281"/>
      <c r="I84" s="282">
        <f t="shared" ca="1" si="24"/>
        <v>0</v>
      </c>
      <c r="J84" s="282">
        <f t="shared" ca="1" si="27"/>
        <v>0</v>
      </c>
      <c r="K84" s="283">
        <f t="shared" si="25"/>
        <v>0</v>
      </c>
      <c r="L84" s="283">
        <f t="shared" ca="1" si="28"/>
        <v>0</v>
      </c>
      <c r="M84" s="283">
        <f t="shared" ca="1" si="29"/>
        <v>0</v>
      </c>
      <c r="N84" s="284">
        <f t="shared" si="26"/>
        <v>0</v>
      </c>
      <c r="O84" s="282"/>
      <c r="P84" s="285">
        <f t="shared" ca="1" si="30"/>
        <v>0</v>
      </c>
      <c r="Q84" s="285">
        <f t="shared" ca="1" si="30"/>
        <v>0</v>
      </c>
      <c r="R84" s="285">
        <f t="shared" ca="1" si="30"/>
        <v>0</v>
      </c>
      <c r="S84" s="285">
        <f t="shared" ca="1" si="30"/>
        <v>0</v>
      </c>
      <c r="T84" s="285">
        <f t="shared" ca="1" si="30"/>
        <v>0</v>
      </c>
      <c r="U84" s="285">
        <f t="shared" ca="1" si="30"/>
        <v>0</v>
      </c>
      <c r="V84" s="285">
        <f t="shared" ca="1" si="30"/>
        <v>0</v>
      </c>
      <c r="W84" s="285">
        <f t="shared" ca="1" si="30"/>
        <v>0</v>
      </c>
      <c r="X84" s="285">
        <f t="shared" ca="1" si="30"/>
        <v>0</v>
      </c>
      <c r="Y84" s="285">
        <f t="shared" ca="1" si="30"/>
        <v>0</v>
      </c>
      <c r="Z84" s="285">
        <f t="shared" ca="1" si="31"/>
        <v>0</v>
      </c>
      <c r="AA84" s="285">
        <f t="shared" ca="1" si="31"/>
        <v>0</v>
      </c>
      <c r="AB84" s="285">
        <f t="shared" ca="1" si="31"/>
        <v>0</v>
      </c>
      <c r="AC84" s="285">
        <f t="shared" ca="1" si="31"/>
        <v>0</v>
      </c>
      <c r="AD84" s="285">
        <f t="shared" ca="1" si="31"/>
        <v>0</v>
      </c>
      <c r="AE84" s="285">
        <f t="shared" ca="1" si="31"/>
        <v>0</v>
      </c>
      <c r="AF84" s="285">
        <f t="shared" ca="1" si="31"/>
        <v>0</v>
      </c>
      <c r="AG84" s="285">
        <f t="shared" ca="1" si="31"/>
        <v>0</v>
      </c>
      <c r="AH84" s="285">
        <f t="shared" ca="1" si="31"/>
        <v>0</v>
      </c>
      <c r="AI84" s="285">
        <f t="shared" ca="1" si="31"/>
        <v>0</v>
      </c>
    </row>
    <row r="85" spans="1:35">
      <c r="A85" s="275"/>
      <c r="B85" s="276"/>
      <c r="C85" s="277"/>
      <c r="D85" s="278"/>
      <c r="E85" s="278"/>
      <c r="F85" s="280"/>
      <c r="G85" s="279"/>
      <c r="H85" s="281"/>
      <c r="I85" s="282">
        <f t="shared" ca="1" si="24"/>
        <v>0</v>
      </c>
      <c r="J85" s="282">
        <f t="shared" ca="1" si="27"/>
        <v>0</v>
      </c>
      <c r="K85" s="283">
        <f t="shared" si="25"/>
        <v>0</v>
      </c>
      <c r="L85" s="283">
        <f t="shared" ca="1" si="28"/>
        <v>0</v>
      </c>
      <c r="M85" s="283">
        <f t="shared" ca="1" si="29"/>
        <v>0</v>
      </c>
      <c r="N85" s="284">
        <f t="shared" si="26"/>
        <v>0</v>
      </c>
      <c r="O85" s="282"/>
      <c r="P85" s="285">
        <f t="shared" ca="1" si="30"/>
        <v>0</v>
      </c>
      <c r="Q85" s="285">
        <f t="shared" ca="1" si="30"/>
        <v>0</v>
      </c>
      <c r="R85" s="285">
        <f t="shared" ca="1" si="30"/>
        <v>0</v>
      </c>
      <c r="S85" s="285">
        <f t="shared" ca="1" si="30"/>
        <v>0</v>
      </c>
      <c r="T85" s="285">
        <f t="shared" ca="1" si="30"/>
        <v>0</v>
      </c>
      <c r="U85" s="285">
        <f t="shared" ca="1" si="30"/>
        <v>0</v>
      </c>
      <c r="V85" s="285">
        <f t="shared" ca="1" si="30"/>
        <v>0</v>
      </c>
      <c r="W85" s="285">
        <f t="shared" ca="1" si="30"/>
        <v>0</v>
      </c>
      <c r="X85" s="285">
        <f t="shared" ca="1" si="30"/>
        <v>0</v>
      </c>
      <c r="Y85" s="285">
        <f t="shared" ca="1" si="30"/>
        <v>0</v>
      </c>
      <c r="Z85" s="285">
        <f t="shared" ca="1" si="31"/>
        <v>0</v>
      </c>
      <c r="AA85" s="285">
        <f t="shared" ca="1" si="31"/>
        <v>0</v>
      </c>
      <c r="AB85" s="285">
        <f t="shared" ca="1" si="31"/>
        <v>0</v>
      </c>
      <c r="AC85" s="285">
        <f t="shared" ca="1" si="31"/>
        <v>0</v>
      </c>
      <c r="AD85" s="285">
        <f t="shared" ca="1" si="31"/>
        <v>0</v>
      </c>
      <c r="AE85" s="285">
        <f t="shared" ca="1" si="31"/>
        <v>0</v>
      </c>
      <c r="AF85" s="285">
        <f t="shared" ca="1" si="31"/>
        <v>0</v>
      </c>
      <c r="AG85" s="285">
        <f t="shared" ca="1" si="31"/>
        <v>0</v>
      </c>
      <c r="AH85" s="285">
        <f t="shared" ca="1" si="31"/>
        <v>0</v>
      </c>
      <c r="AI85" s="285">
        <f t="shared" ca="1" si="31"/>
        <v>0</v>
      </c>
    </row>
    <row r="86" spans="1:35">
      <c r="A86" s="275"/>
      <c r="B86" s="276"/>
      <c r="C86" s="277"/>
      <c r="D86" s="278"/>
      <c r="E86" s="278"/>
      <c r="F86" s="280"/>
      <c r="G86" s="279"/>
      <c r="H86" s="281"/>
      <c r="I86" s="282">
        <f t="shared" ca="1" si="24"/>
        <v>0</v>
      </c>
      <c r="J86" s="282">
        <f t="shared" ca="1" si="27"/>
        <v>0</v>
      </c>
      <c r="K86" s="283">
        <f t="shared" si="25"/>
        <v>0</v>
      </c>
      <c r="L86" s="283">
        <f t="shared" ca="1" si="28"/>
        <v>0</v>
      </c>
      <c r="M86" s="283">
        <f t="shared" ca="1" si="29"/>
        <v>0</v>
      </c>
      <c r="N86" s="284">
        <f t="shared" si="26"/>
        <v>0</v>
      </c>
      <c r="O86" s="282"/>
      <c r="P86" s="285">
        <f t="shared" ref="P86:Y95" ca="1" si="32">IF(OR(P$5&lt;YEAR($I86),P$5&gt;YEAR($J86)),0,IF(AND(P$5&gt;YEAR($I86),P$5&lt;YEAR($J86)),$K86,IF(P$5=YEAR($I86),$L86,IF(P$5=YEAR($J86),IF($M86=0,$K86,$M86)))))</f>
        <v>0</v>
      </c>
      <c r="Q86" s="285">
        <f t="shared" ca="1" si="32"/>
        <v>0</v>
      </c>
      <c r="R86" s="285">
        <f t="shared" ca="1" si="32"/>
        <v>0</v>
      </c>
      <c r="S86" s="285">
        <f t="shared" ca="1" si="32"/>
        <v>0</v>
      </c>
      <c r="T86" s="285">
        <f t="shared" ca="1" si="32"/>
        <v>0</v>
      </c>
      <c r="U86" s="285">
        <f t="shared" ca="1" si="32"/>
        <v>0</v>
      </c>
      <c r="V86" s="285">
        <f t="shared" ca="1" si="32"/>
        <v>0</v>
      </c>
      <c r="W86" s="285">
        <f t="shared" ca="1" si="32"/>
        <v>0</v>
      </c>
      <c r="X86" s="285">
        <f t="shared" ca="1" si="32"/>
        <v>0</v>
      </c>
      <c r="Y86" s="285">
        <f t="shared" ca="1" si="32"/>
        <v>0</v>
      </c>
      <c r="Z86" s="285">
        <f t="shared" ref="Z86:AI95" ca="1" si="33">IF(OR(Z$5&lt;YEAR($I86),Z$5&gt;YEAR($J86)),0,IF(AND(Z$5&gt;YEAR($I86),Z$5&lt;YEAR($J86)),$K86,IF(Z$5=YEAR($I86),$L86,IF(Z$5=YEAR($J86),IF($M86=0,$K86,$M86)))))</f>
        <v>0</v>
      </c>
      <c r="AA86" s="285">
        <f t="shared" ca="1" si="33"/>
        <v>0</v>
      </c>
      <c r="AB86" s="285">
        <f t="shared" ca="1" si="33"/>
        <v>0</v>
      </c>
      <c r="AC86" s="285">
        <f t="shared" ca="1" si="33"/>
        <v>0</v>
      </c>
      <c r="AD86" s="285">
        <f t="shared" ca="1" si="33"/>
        <v>0</v>
      </c>
      <c r="AE86" s="285">
        <f t="shared" ca="1" si="33"/>
        <v>0</v>
      </c>
      <c r="AF86" s="285">
        <f t="shared" ca="1" si="33"/>
        <v>0</v>
      </c>
      <c r="AG86" s="285">
        <f t="shared" ca="1" si="33"/>
        <v>0</v>
      </c>
      <c r="AH86" s="285">
        <f t="shared" ca="1" si="33"/>
        <v>0</v>
      </c>
      <c r="AI86" s="285">
        <f t="shared" ca="1" si="33"/>
        <v>0</v>
      </c>
    </row>
    <row r="87" spans="1:35">
      <c r="A87" s="275"/>
      <c r="B87" s="276"/>
      <c r="C87" s="277"/>
      <c r="D87" s="278"/>
      <c r="E87" s="278"/>
      <c r="F87" s="280"/>
      <c r="G87" s="279"/>
      <c r="H87" s="281"/>
      <c r="I87" s="282">
        <f t="shared" ca="1" si="24"/>
        <v>0</v>
      </c>
      <c r="J87" s="282">
        <f t="shared" ca="1" si="27"/>
        <v>0</v>
      </c>
      <c r="K87" s="283">
        <f t="shared" si="25"/>
        <v>0</v>
      </c>
      <c r="L87" s="283">
        <f t="shared" ca="1" si="28"/>
        <v>0</v>
      </c>
      <c r="M87" s="283">
        <f t="shared" ca="1" si="29"/>
        <v>0</v>
      </c>
      <c r="N87" s="284">
        <f t="shared" si="26"/>
        <v>0</v>
      </c>
      <c r="O87" s="282"/>
      <c r="P87" s="285">
        <f t="shared" ca="1" si="32"/>
        <v>0</v>
      </c>
      <c r="Q87" s="285">
        <f t="shared" ca="1" si="32"/>
        <v>0</v>
      </c>
      <c r="R87" s="285">
        <f t="shared" ca="1" si="32"/>
        <v>0</v>
      </c>
      <c r="S87" s="285">
        <f t="shared" ca="1" si="32"/>
        <v>0</v>
      </c>
      <c r="T87" s="285">
        <f t="shared" ca="1" si="32"/>
        <v>0</v>
      </c>
      <c r="U87" s="285">
        <f t="shared" ca="1" si="32"/>
        <v>0</v>
      </c>
      <c r="V87" s="285">
        <f t="shared" ca="1" si="32"/>
        <v>0</v>
      </c>
      <c r="W87" s="285">
        <f t="shared" ca="1" si="32"/>
        <v>0</v>
      </c>
      <c r="X87" s="285">
        <f t="shared" ca="1" si="32"/>
        <v>0</v>
      </c>
      <c r="Y87" s="285">
        <f t="shared" ca="1" si="32"/>
        <v>0</v>
      </c>
      <c r="Z87" s="285">
        <f t="shared" ca="1" si="33"/>
        <v>0</v>
      </c>
      <c r="AA87" s="285">
        <f t="shared" ca="1" si="33"/>
        <v>0</v>
      </c>
      <c r="AB87" s="285">
        <f t="shared" ca="1" si="33"/>
        <v>0</v>
      </c>
      <c r="AC87" s="285">
        <f t="shared" ca="1" si="33"/>
        <v>0</v>
      </c>
      <c r="AD87" s="285">
        <f t="shared" ca="1" si="33"/>
        <v>0</v>
      </c>
      <c r="AE87" s="285">
        <f t="shared" ca="1" si="33"/>
        <v>0</v>
      </c>
      <c r="AF87" s="285">
        <f t="shared" ca="1" si="33"/>
        <v>0</v>
      </c>
      <c r="AG87" s="285">
        <f t="shared" ca="1" si="33"/>
        <v>0</v>
      </c>
      <c r="AH87" s="285">
        <f t="shared" ca="1" si="33"/>
        <v>0</v>
      </c>
      <c r="AI87" s="285">
        <f t="shared" ca="1" si="33"/>
        <v>0</v>
      </c>
    </row>
    <row r="88" spans="1:35">
      <c r="A88" s="275"/>
      <c r="B88" s="276"/>
      <c r="C88" s="277"/>
      <c r="D88" s="278"/>
      <c r="E88" s="278"/>
      <c r="F88" s="280"/>
      <c r="G88" s="279"/>
      <c r="H88" s="281"/>
      <c r="I88" s="282">
        <f t="shared" ca="1" si="24"/>
        <v>0</v>
      </c>
      <c r="J88" s="282">
        <f t="shared" ca="1" si="27"/>
        <v>0</v>
      </c>
      <c r="K88" s="283">
        <f t="shared" si="25"/>
        <v>0</v>
      </c>
      <c r="L88" s="283">
        <f t="shared" ca="1" si="28"/>
        <v>0</v>
      </c>
      <c r="M88" s="283">
        <f t="shared" ca="1" si="29"/>
        <v>0</v>
      </c>
      <c r="N88" s="284">
        <f t="shared" si="26"/>
        <v>0</v>
      </c>
      <c r="O88" s="282"/>
      <c r="P88" s="285">
        <f t="shared" ca="1" si="32"/>
        <v>0</v>
      </c>
      <c r="Q88" s="285">
        <f t="shared" ca="1" si="32"/>
        <v>0</v>
      </c>
      <c r="R88" s="285">
        <f t="shared" ca="1" si="32"/>
        <v>0</v>
      </c>
      <c r="S88" s="285">
        <f t="shared" ca="1" si="32"/>
        <v>0</v>
      </c>
      <c r="T88" s="285">
        <f t="shared" ca="1" si="32"/>
        <v>0</v>
      </c>
      <c r="U88" s="285">
        <f t="shared" ca="1" si="32"/>
        <v>0</v>
      </c>
      <c r="V88" s="285">
        <f t="shared" ca="1" si="32"/>
        <v>0</v>
      </c>
      <c r="W88" s="285">
        <f t="shared" ca="1" si="32"/>
        <v>0</v>
      </c>
      <c r="X88" s="285">
        <f t="shared" ca="1" si="32"/>
        <v>0</v>
      </c>
      <c r="Y88" s="285">
        <f t="shared" ca="1" si="32"/>
        <v>0</v>
      </c>
      <c r="Z88" s="285">
        <f t="shared" ca="1" si="33"/>
        <v>0</v>
      </c>
      <c r="AA88" s="285">
        <f t="shared" ca="1" si="33"/>
        <v>0</v>
      </c>
      <c r="AB88" s="285">
        <f t="shared" ca="1" si="33"/>
        <v>0</v>
      </c>
      <c r="AC88" s="285">
        <f t="shared" ca="1" si="33"/>
        <v>0</v>
      </c>
      <c r="AD88" s="285">
        <f t="shared" ca="1" si="33"/>
        <v>0</v>
      </c>
      <c r="AE88" s="285">
        <f t="shared" ca="1" si="33"/>
        <v>0</v>
      </c>
      <c r="AF88" s="285">
        <f t="shared" ca="1" si="33"/>
        <v>0</v>
      </c>
      <c r="AG88" s="285">
        <f t="shared" ca="1" si="33"/>
        <v>0</v>
      </c>
      <c r="AH88" s="285">
        <f t="shared" ca="1" si="33"/>
        <v>0</v>
      </c>
      <c r="AI88" s="285">
        <f t="shared" ca="1" si="33"/>
        <v>0</v>
      </c>
    </row>
    <row r="89" spans="1:35">
      <c r="A89" s="275"/>
      <c r="B89" s="276"/>
      <c r="C89" s="277"/>
      <c r="D89" s="278"/>
      <c r="E89" s="278"/>
      <c r="F89" s="280"/>
      <c r="G89" s="279"/>
      <c r="H89" s="281"/>
      <c r="I89" s="282">
        <f t="shared" ca="1" si="24"/>
        <v>0</v>
      </c>
      <c r="J89" s="282">
        <f t="shared" ca="1" si="27"/>
        <v>0</v>
      </c>
      <c r="K89" s="283">
        <f t="shared" si="25"/>
        <v>0</v>
      </c>
      <c r="L89" s="283">
        <f t="shared" ca="1" si="28"/>
        <v>0</v>
      </c>
      <c r="M89" s="283">
        <f t="shared" ca="1" si="29"/>
        <v>0</v>
      </c>
      <c r="N89" s="284">
        <f t="shared" si="26"/>
        <v>0</v>
      </c>
      <c r="O89" s="282"/>
      <c r="P89" s="285">
        <f t="shared" ca="1" si="32"/>
        <v>0</v>
      </c>
      <c r="Q89" s="285">
        <f t="shared" ca="1" si="32"/>
        <v>0</v>
      </c>
      <c r="R89" s="285">
        <f t="shared" ca="1" si="32"/>
        <v>0</v>
      </c>
      <c r="S89" s="285">
        <f t="shared" ca="1" si="32"/>
        <v>0</v>
      </c>
      <c r="T89" s="285">
        <f t="shared" ca="1" si="32"/>
        <v>0</v>
      </c>
      <c r="U89" s="285">
        <f t="shared" ca="1" si="32"/>
        <v>0</v>
      </c>
      <c r="V89" s="285">
        <f t="shared" ca="1" si="32"/>
        <v>0</v>
      </c>
      <c r="W89" s="285">
        <f t="shared" ca="1" si="32"/>
        <v>0</v>
      </c>
      <c r="X89" s="285">
        <f t="shared" ca="1" si="32"/>
        <v>0</v>
      </c>
      <c r="Y89" s="285">
        <f t="shared" ca="1" si="32"/>
        <v>0</v>
      </c>
      <c r="Z89" s="285">
        <f t="shared" ca="1" si="33"/>
        <v>0</v>
      </c>
      <c r="AA89" s="285">
        <f t="shared" ca="1" si="33"/>
        <v>0</v>
      </c>
      <c r="AB89" s="285">
        <f t="shared" ca="1" si="33"/>
        <v>0</v>
      </c>
      <c r="AC89" s="285">
        <f t="shared" ca="1" si="33"/>
        <v>0</v>
      </c>
      <c r="AD89" s="285">
        <f t="shared" ca="1" si="33"/>
        <v>0</v>
      </c>
      <c r="AE89" s="285">
        <f t="shared" ca="1" si="33"/>
        <v>0</v>
      </c>
      <c r="AF89" s="285">
        <f t="shared" ca="1" si="33"/>
        <v>0</v>
      </c>
      <c r="AG89" s="285">
        <f t="shared" ca="1" si="33"/>
        <v>0</v>
      </c>
      <c r="AH89" s="285">
        <f t="shared" ca="1" si="33"/>
        <v>0</v>
      </c>
      <c r="AI89" s="285">
        <f t="shared" ca="1" si="33"/>
        <v>0</v>
      </c>
    </row>
    <row r="90" spans="1:35">
      <c r="A90" s="275"/>
      <c r="B90" s="276"/>
      <c r="C90" s="277"/>
      <c r="D90" s="278"/>
      <c r="E90" s="278"/>
      <c r="F90" s="280"/>
      <c r="G90" s="279"/>
      <c r="H90" s="281"/>
      <c r="I90" s="282">
        <f t="shared" ca="1" si="24"/>
        <v>0</v>
      </c>
      <c r="J90" s="282">
        <f t="shared" ca="1" si="27"/>
        <v>0</v>
      </c>
      <c r="K90" s="283">
        <f t="shared" si="25"/>
        <v>0</v>
      </c>
      <c r="L90" s="283">
        <f t="shared" ca="1" si="28"/>
        <v>0</v>
      </c>
      <c r="M90" s="283">
        <f t="shared" ca="1" si="29"/>
        <v>0</v>
      </c>
      <c r="N90" s="284">
        <f t="shared" si="26"/>
        <v>0</v>
      </c>
      <c r="O90" s="282"/>
      <c r="P90" s="285">
        <f t="shared" ca="1" si="32"/>
        <v>0</v>
      </c>
      <c r="Q90" s="285">
        <f t="shared" ca="1" si="32"/>
        <v>0</v>
      </c>
      <c r="R90" s="285">
        <f t="shared" ca="1" si="32"/>
        <v>0</v>
      </c>
      <c r="S90" s="285">
        <f t="shared" ca="1" si="32"/>
        <v>0</v>
      </c>
      <c r="T90" s="285">
        <f t="shared" ca="1" si="32"/>
        <v>0</v>
      </c>
      <c r="U90" s="285">
        <f t="shared" ca="1" si="32"/>
        <v>0</v>
      </c>
      <c r="V90" s="285">
        <f t="shared" ca="1" si="32"/>
        <v>0</v>
      </c>
      <c r="W90" s="285">
        <f t="shared" ca="1" si="32"/>
        <v>0</v>
      </c>
      <c r="X90" s="285">
        <f t="shared" ca="1" si="32"/>
        <v>0</v>
      </c>
      <c r="Y90" s="285">
        <f t="shared" ca="1" si="32"/>
        <v>0</v>
      </c>
      <c r="Z90" s="285">
        <f t="shared" ca="1" si="33"/>
        <v>0</v>
      </c>
      <c r="AA90" s="285">
        <f t="shared" ca="1" si="33"/>
        <v>0</v>
      </c>
      <c r="AB90" s="285">
        <f t="shared" ca="1" si="33"/>
        <v>0</v>
      </c>
      <c r="AC90" s="285">
        <f t="shared" ca="1" si="33"/>
        <v>0</v>
      </c>
      <c r="AD90" s="285">
        <f t="shared" ca="1" si="33"/>
        <v>0</v>
      </c>
      <c r="AE90" s="285">
        <f t="shared" ca="1" si="33"/>
        <v>0</v>
      </c>
      <c r="AF90" s="285">
        <f t="shared" ca="1" si="33"/>
        <v>0</v>
      </c>
      <c r="AG90" s="285">
        <f t="shared" ca="1" si="33"/>
        <v>0</v>
      </c>
      <c r="AH90" s="285">
        <f t="shared" ca="1" si="33"/>
        <v>0</v>
      </c>
      <c r="AI90" s="285">
        <f t="shared" ca="1" si="33"/>
        <v>0</v>
      </c>
    </row>
    <row r="91" spans="1:35">
      <c r="A91" s="275"/>
      <c r="B91" s="276"/>
      <c r="C91" s="277"/>
      <c r="D91" s="278"/>
      <c r="E91" s="278"/>
      <c r="F91" s="280"/>
      <c r="G91" s="279"/>
      <c r="H91" s="281"/>
      <c r="I91" s="282">
        <f t="shared" ca="1" si="24"/>
        <v>0</v>
      </c>
      <c r="J91" s="282">
        <f t="shared" ca="1" si="27"/>
        <v>0</v>
      </c>
      <c r="K91" s="283">
        <f t="shared" si="25"/>
        <v>0</v>
      </c>
      <c r="L91" s="283">
        <f t="shared" ca="1" si="28"/>
        <v>0</v>
      </c>
      <c r="M91" s="283">
        <f t="shared" ca="1" si="29"/>
        <v>0</v>
      </c>
      <c r="N91" s="284">
        <f t="shared" si="26"/>
        <v>0</v>
      </c>
      <c r="O91" s="282"/>
      <c r="P91" s="285">
        <f t="shared" ca="1" si="32"/>
        <v>0</v>
      </c>
      <c r="Q91" s="285">
        <f t="shared" ca="1" si="32"/>
        <v>0</v>
      </c>
      <c r="R91" s="285">
        <f t="shared" ca="1" si="32"/>
        <v>0</v>
      </c>
      <c r="S91" s="285">
        <f t="shared" ca="1" si="32"/>
        <v>0</v>
      </c>
      <c r="T91" s="285">
        <f t="shared" ca="1" si="32"/>
        <v>0</v>
      </c>
      <c r="U91" s="285">
        <f t="shared" ca="1" si="32"/>
        <v>0</v>
      </c>
      <c r="V91" s="285">
        <f t="shared" ca="1" si="32"/>
        <v>0</v>
      </c>
      <c r="W91" s="285">
        <f t="shared" ca="1" si="32"/>
        <v>0</v>
      </c>
      <c r="X91" s="285">
        <f t="shared" ca="1" si="32"/>
        <v>0</v>
      </c>
      <c r="Y91" s="285">
        <f t="shared" ca="1" si="32"/>
        <v>0</v>
      </c>
      <c r="Z91" s="285">
        <f t="shared" ca="1" si="33"/>
        <v>0</v>
      </c>
      <c r="AA91" s="285">
        <f t="shared" ca="1" si="33"/>
        <v>0</v>
      </c>
      <c r="AB91" s="285">
        <f t="shared" ca="1" si="33"/>
        <v>0</v>
      </c>
      <c r="AC91" s="285">
        <f t="shared" ca="1" si="33"/>
        <v>0</v>
      </c>
      <c r="AD91" s="285">
        <f t="shared" ca="1" si="33"/>
        <v>0</v>
      </c>
      <c r="AE91" s="285">
        <f t="shared" ca="1" si="33"/>
        <v>0</v>
      </c>
      <c r="AF91" s="285">
        <f t="shared" ca="1" si="33"/>
        <v>0</v>
      </c>
      <c r="AG91" s="285">
        <f t="shared" ca="1" si="33"/>
        <v>0</v>
      </c>
      <c r="AH91" s="285">
        <f t="shared" ca="1" si="33"/>
        <v>0</v>
      </c>
      <c r="AI91" s="285">
        <f t="shared" ca="1" si="33"/>
        <v>0</v>
      </c>
    </row>
    <row r="92" spans="1:35">
      <c r="A92" s="275"/>
      <c r="B92" s="276"/>
      <c r="C92" s="277"/>
      <c r="D92" s="278"/>
      <c r="E92" s="278"/>
      <c r="F92" s="280"/>
      <c r="G92" s="279"/>
      <c r="H92" s="281"/>
      <c r="I92" s="282">
        <f t="shared" ca="1" si="24"/>
        <v>0</v>
      </c>
      <c r="J92" s="282">
        <f t="shared" ca="1" si="27"/>
        <v>0</v>
      </c>
      <c r="K92" s="283">
        <f t="shared" si="25"/>
        <v>0</v>
      </c>
      <c r="L92" s="283">
        <f t="shared" ca="1" si="28"/>
        <v>0</v>
      </c>
      <c r="M92" s="283">
        <f t="shared" ca="1" si="29"/>
        <v>0</v>
      </c>
      <c r="N92" s="284">
        <f t="shared" si="26"/>
        <v>0</v>
      </c>
      <c r="O92" s="282"/>
      <c r="P92" s="285">
        <f t="shared" ca="1" si="32"/>
        <v>0</v>
      </c>
      <c r="Q92" s="285">
        <f t="shared" ca="1" si="32"/>
        <v>0</v>
      </c>
      <c r="R92" s="285">
        <f t="shared" ca="1" si="32"/>
        <v>0</v>
      </c>
      <c r="S92" s="285">
        <f t="shared" ca="1" si="32"/>
        <v>0</v>
      </c>
      <c r="T92" s="285">
        <f t="shared" ca="1" si="32"/>
        <v>0</v>
      </c>
      <c r="U92" s="285">
        <f t="shared" ca="1" si="32"/>
        <v>0</v>
      </c>
      <c r="V92" s="285">
        <f t="shared" ca="1" si="32"/>
        <v>0</v>
      </c>
      <c r="W92" s="285">
        <f t="shared" ca="1" si="32"/>
        <v>0</v>
      </c>
      <c r="X92" s="285">
        <f t="shared" ca="1" si="32"/>
        <v>0</v>
      </c>
      <c r="Y92" s="285">
        <f t="shared" ca="1" si="32"/>
        <v>0</v>
      </c>
      <c r="Z92" s="285">
        <f t="shared" ca="1" si="33"/>
        <v>0</v>
      </c>
      <c r="AA92" s="285">
        <f t="shared" ca="1" si="33"/>
        <v>0</v>
      </c>
      <c r="AB92" s="285">
        <f t="shared" ca="1" si="33"/>
        <v>0</v>
      </c>
      <c r="AC92" s="285">
        <f t="shared" ca="1" si="33"/>
        <v>0</v>
      </c>
      <c r="AD92" s="285">
        <f t="shared" ca="1" si="33"/>
        <v>0</v>
      </c>
      <c r="AE92" s="285">
        <f t="shared" ca="1" si="33"/>
        <v>0</v>
      </c>
      <c r="AF92" s="285">
        <f t="shared" ca="1" si="33"/>
        <v>0</v>
      </c>
      <c r="AG92" s="285">
        <f t="shared" ca="1" si="33"/>
        <v>0</v>
      </c>
      <c r="AH92" s="285">
        <f t="shared" ca="1" si="33"/>
        <v>0</v>
      </c>
      <c r="AI92" s="285">
        <f t="shared" ca="1" si="33"/>
        <v>0</v>
      </c>
    </row>
    <row r="93" spans="1:35">
      <c r="A93" s="275"/>
      <c r="B93" s="276"/>
      <c r="C93" s="277"/>
      <c r="D93" s="278"/>
      <c r="E93" s="278"/>
      <c r="F93" s="280"/>
      <c r="G93" s="279"/>
      <c r="H93" s="281"/>
      <c r="I93" s="282">
        <f t="shared" ca="1" si="24"/>
        <v>0</v>
      </c>
      <c r="J93" s="282">
        <f t="shared" ca="1" si="27"/>
        <v>0</v>
      </c>
      <c r="K93" s="283">
        <f t="shared" si="25"/>
        <v>0</v>
      </c>
      <c r="L93" s="283">
        <f t="shared" ca="1" si="28"/>
        <v>0</v>
      </c>
      <c r="M93" s="283">
        <f t="shared" ca="1" si="29"/>
        <v>0</v>
      </c>
      <c r="N93" s="284">
        <f t="shared" si="26"/>
        <v>0</v>
      </c>
      <c r="O93" s="282"/>
      <c r="P93" s="285">
        <f t="shared" ca="1" si="32"/>
        <v>0</v>
      </c>
      <c r="Q93" s="285">
        <f t="shared" ca="1" si="32"/>
        <v>0</v>
      </c>
      <c r="R93" s="285">
        <f t="shared" ca="1" si="32"/>
        <v>0</v>
      </c>
      <c r="S93" s="285">
        <f t="shared" ca="1" si="32"/>
        <v>0</v>
      </c>
      <c r="T93" s="285">
        <f t="shared" ca="1" si="32"/>
        <v>0</v>
      </c>
      <c r="U93" s="285">
        <f t="shared" ca="1" si="32"/>
        <v>0</v>
      </c>
      <c r="V93" s="285">
        <f t="shared" ca="1" si="32"/>
        <v>0</v>
      </c>
      <c r="W93" s="285">
        <f t="shared" ca="1" si="32"/>
        <v>0</v>
      </c>
      <c r="X93" s="285">
        <f t="shared" ca="1" si="32"/>
        <v>0</v>
      </c>
      <c r="Y93" s="285">
        <f t="shared" ca="1" si="32"/>
        <v>0</v>
      </c>
      <c r="Z93" s="285">
        <f t="shared" ca="1" si="33"/>
        <v>0</v>
      </c>
      <c r="AA93" s="285">
        <f t="shared" ca="1" si="33"/>
        <v>0</v>
      </c>
      <c r="AB93" s="285">
        <f t="shared" ca="1" si="33"/>
        <v>0</v>
      </c>
      <c r="AC93" s="285">
        <f t="shared" ca="1" si="33"/>
        <v>0</v>
      </c>
      <c r="AD93" s="285">
        <f t="shared" ca="1" si="33"/>
        <v>0</v>
      </c>
      <c r="AE93" s="285">
        <f t="shared" ca="1" si="33"/>
        <v>0</v>
      </c>
      <c r="AF93" s="285">
        <f t="shared" ca="1" si="33"/>
        <v>0</v>
      </c>
      <c r="AG93" s="285">
        <f t="shared" ca="1" si="33"/>
        <v>0</v>
      </c>
      <c r="AH93" s="285">
        <f t="shared" ca="1" si="33"/>
        <v>0</v>
      </c>
      <c r="AI93" s="285">
        <f t="shared" ca="1" si="33"/>
        <v>0</v>
      </c>
    </row>
    <row r="94" spans="1:35">
      <c r="A94" s="275"/>
      <c r="B94" s="276"/>
      <c r="C94" s="277"/>
      <c r="D94" s="278"/>
      <c r="E94" s="278"/>
      <c r="F94" s="280"/>
      <c r="G94" s="279"/>
      <c r="H94" s="281"/>
      <c r="I94" s="282">
        <f t="shared" ca="1" si="24"/>
        <v>0</v>
      </c>
      <c r="J94" s="282">
        <f t="shared" ca="1" si="27"/>
        <v>0</v>
      </c>
      <c r="K94" s="283">
        <f t="shared" si="25"/>
        <v>0</v>
      </c>
      <c r="L94" s="283">
        <f t="shared" ca="1" si="28"/>
        <v>0</v>
      </c>
      <c r="M94" s="283">
        <f t="shared" ca="1" si="29"/>
        <v>0</v>
      </c>
      <c r="N94" s="284">
        <f t="shared" si="26"/>
        <v>0</v>
      </c>
      <c r="O94" s="282"/>
      <c r="P94" s="285">
        <f t="shared" ca="1" si="32"/>
        <v>0</v>
      </c>
      <c r="Q94" s="285">
        <f t="shared" ca="1" si="32"/>
        <v>0</v>
      </c>
      <c r="R94" s="285">
        <f t="shared" ca="1" si="32"/>
        <v>0</v>
      </c>
      <c r="S94" s="285">
        <f t="shared" ca="1" si="32"/>
        <v>0</v>
      </c>
      <c r="T94" s="285">
        <f t="shared" ca="1" si="32"/>
        <v>0</v>
      </c>
      <c r="U94" s="285">
        <f t="shared" ca="1" si="32"/>
        <v>0</v>
      </c>
      <c r="V94" s="285">
        <f t="shared" ca="1" si="32"/>
        <v>0</v>
      </c>
      <c r="W94" s="285">
        <f t="shared" ca="1" si="32"/>
        <v>0</v>
      </c>
      <c r="X94" s="285">
        <f t="shared" ca="1" si="32"/>
        <v>0</v>
      </c>
      <c r="Y94" s="285">
        <f t="shared" ca="1" si="32"/>
        <v>0</v>
      </c>
      <c r="Z94" s="285">
        <f t="shared" ca="1" si="33"/>
        <v>0</v>
      </c>
      <c r="AA94" s="285">
        <f t="shared" ca="1" si="33"/>
        <v>0</v>
      </c>
      <c r="AB94" s="285">
        <f t="shared" ca="1" si="33"/>
        <v>0</v>
      </c>
      <c r="AC94" s="285">
        <f t="shared" ca="1" si="33"/>
        <v>0</v>
      </c>
      <c r="AD94" s="285">
        <f t="shared" ca="1" si="33"/>
        <v>0</v>
      </c>
      <c r="AE94" s="285">
        <f t="shared" ca="1" si="33"/>
        <v>0</v>
      </c>
      <c r="AF94" s="285">
        <f t="shared" ca="1" si="33"/>
        <v>0</v>
      </c>
      <c r="AG94" s="285">
        <f t="shared" ca="1" si="33"/>
        <v>0</v>
      </c>
      <c r="AH94" s="285">
        <f t="shared" ca="1" si="33"/>
        <v>0</v>
      </c>
      <c r="AI94" s="285">
        <f t="shared" ca="1" si="33"/>
        <v>0</v>
      </c>
    </row>
    <row r="95" spans="1:35">
      <c r="A95" s="275"/>
      <c r="B95" s="276"/>
      <c r="C95" s="277"/>
      <c r="D95" s="278"/>
      <c r="E95" s="278"/>
      <c r="F95" s="280"/>
      <c r="G95" s="279"/>
      <c r="H95" s="281"/>
      <c r="I95" s="282">
        <f t="shared" ca="1" si="24"/>
        <v>0</v>
      </c>
      <c r="J95" s="282">
        <f t="shared" ca="1" si="27"/>
        <v>0</v>
      </c>
      <c r="K95" s="283">
        <f t="shared" si="25"/>
        <v>0</v>
      </c>
      <c r="L95" s="283">
        <f t="shared" ca="1" si="28"/>
        <v>0</v>
      </c>
      <c r="M95" s="283">
        <f t="shared" ca="1" si="29"/>
        <v>0</v>
      </c>
      <c r="N95" s="284">
        <f t="shared" si="26"/>
        <v>0</v>
      </c>
      <c r="O95" s="282"/>
      <c r="P95" s="285">
        <f t="shared" ca="1" si="32"/>
        <v>0</v>
      </c>
      <c r="Q95" s="285">
        <f t="shared" ca="1" si="32"/>
        <v>0</v>
      </c>
      <c r="R95" s="285">
        <f t="shared" ca="1" si="32"/>
        <v>0</v>
      </c>
      <c r="S95" s="285">
        <f t="shared" ca="1" si="32"/>
        <v>0</v>
      </c>
      <c r="T95" s="285">
        <f t="shared" ca="1" si="32"/>
        <v>0</v>
      </c>
      <c r="U95" s="285">
        <f t="shared" ca="1" si="32"/>
        <v>0</v>
      </c>
      <c r="V95" s="285">
        <f t="shared" ca="1" si="32"/>
        <v>0</v>
      </c>
      <c r="W95" s="285">
        <f t="shared" ca="1" si="32"/>
        <v>0</v>
      </c>
      <c r="X95" s="285">
        <f t="shared" ca="1" si="32"/>
        <v>0</v>
      </c>
      <c r="Y95" s="285">
        <f t="shared" ca="1" si="32"/>
        <v>0</v>
      </c>
      <c r="Z95" s="285">
        <f t="shared" ca="1" si="33"/>
        <v>0</v>
      </c>
      <c r="AA95" s="285">
        <f t="shared" ca="1" si="33"/>
        <v>0</v>
      </c>
      <c r="AB95" s="285">
        <f t="shared" ca="1" si="33"/>
        <v>0</v>
      </c>
      <c r="AC95" s="285">
        <f t="shared" ca="1" si="33"/>
        <v>0</v>
      </c>
      <c r="AD95" s="285">
        <f t="shared" ca="1" si="33"/>
        <v>0</v>
      </c>
      <c r="AE95" s="285">
        <f t="shared" ca="1" si="33"/>
        <v>0</v>
      </c>
      <c r="AF95" s="285">
        <f t="shared" ca="1" si="33"/>
        <v>0</v>
      </c>
      <c r="AG95" s="285">
        <f t="shared" ca="1" si="33"/>
        <v>0</v>
      </c>
      <c r="AH95" s="285">
        <f t="shared" ca="1" si="33"/>
        <v>0</v>
      </c>
      <c r="AI95" s="285">
        <f t="shared" ca="1" si="33"/>
        <v>0</v>
      </c>
    </row>
    <row r="96" spans="1:35">
      <c r="A96" s="275"/>
      <c r="B96" s="276"/>
      <c r="C96" s="277"/>
      <c r="D96" s="278"/>
      <c r="E96" s="278"/>
      <c r="F96" s="280"/>
      <c r="G96" s="279"/>
      <c r="H96" s="281"/>
      <c r="I96" s="282">
        <f t="shared" ca="1" si="24"/>
        <v>0</v>
      </c>
      <c r="J96" s="282">
        <f t="shared" ca="1" si="27"/>
        <v>0</v>
      </c>
      <c r="K96" s="283">
        <f t="shared" si="25"/>
        <v>0</v>
      </c>
      <c r="L96" s="283">
        <f t="shared" ca="1" si="28"/>
        <v>0</v>
      </c>
      <c r="M96" s="283">
        <f t="shared" ca="1" si="29"/>
        <v>0</v>
      </c>
      <c r="N96" s="284">
        <f t="shared" si="26"/>
        <v>0</v>
      </c>
      <c r="O96" s="282"/>
      <c r="P96" s="285">
        <f t="shared" ref="P96:Y105" ca="1" si="34">IF(OR(P$5&lt;YEAR($I96),P$5&gt;YEAR($J96)),0,IF(AND(P$5&gt;YEAR($I96),P$5&lt;YEAR($J96)),$K96,IF(P$5=YEAR($I96),$L96,IF(P$5=YEAR($J96),IF($M96=0,$K96,$M96)))))</f>
        <v>0</v>
      </c>
      <c r="Q96" s="285">
        <f t="shared" ca="1" si="34"/>
        <v>0</v>
      </c>
      <c r="R96" s="285">
        <f t="shared" ca="1" si="34"/>
        <v>0</v>
      </c>
      <c r="S96" s="285">
        <f t="shared" ca="1" si="34"/>
        <v>0</v>
      </c>
      <c r="T96" s="285">
        <f t="shared" ca="1" si="34"/>
        <v>0</v>
      </c>
      <c r="U96" s="285">
        <f t="shared" ca="1" si="34"/>
        <v>0</v>
      </c>
      <c r="V96" s="285">
        <f t="shared" ca="1" si="34"/>
        <v>0</v>
      </c>
      <c r="W96" s="285">
        <f t="shared" ca="1" si="34"/>
        <v>0</v>
      </c>
      <c r="X96" s="285">
        <f t="shared" ca="1" si="34"/>
        <v>0</v>
      </c>
      <c r="Y96" s="285">
        <f t="shared" ca="1" si="34"/>
        <v>0</v>
      </c>
      <c r="Z96" s="285">
        <f t="shared" ref="Z96:AI105" ca="1" si="35">IF(OR(Z$5&lt;YEAR($I96),Z$5&gt;YEAR($J96)),0,IF(AND(Z$5&gt;YEAR($I96),Z$5&lt;YEAR($J96)),$K96,IF(Z$5=YEAR($I96),$L96,IF(Z$5=YEAR($J96),IF($M96=0,$K96,$M96)))))</f>
        <v>0</v>
      </c>
      <c r="AA96" s="285">
        <f t="shared" ca="1" si="35"/>
        <v>0</v>
      </c>
      <c r="AB96" s="285">
        <f t="shared" ca="1" si="35"/>
        <v>0</v>
      </c>
      <c r="AC96" s="285">
        <f t="shared" ca="1" si="35"/>
        <v>0</v>
      </c>
      <c r="AD96" s="285">
        <f t="shared" ca="1" si="35"/>
        <v>0</v>
      </c>
      <c r="AE96" s="285">
        <f t="shared" ca="1" si="35"/>
        <v>0</v>
      </c>
      <c r="AF96" s="285">
        <f t="shared" ca="1" si="35"/>
        <v>0</v>
      </c>
      <c r="AG96" s="285">
        <f t="shared" ca="1" si="35"/>
        <v>0</v>
      </c>
      <c r="AH96" s="285">
        <f t="shared" ca="1" si="35"/>
        <v>0</v>
      </c>
      <c r="AI96" s="285">
        <f t="shared" ca="1" si="35"/>
        <v>0</v>
      </c>
    </row>
    <row r="97" spans="1:35">
      <c r="A97" s="275"/>
      <c r="B97" s="276"/>
      <c r="C97" s="277"/>
      <c r="D97" s="278"/>
      <c r="E97" s="278"/>
      <c r="F97" s="280"/>
      <c r="G97" s="279"/>
      <c r="H97" s="281"/>
      <c r="I97" s="282">
        <f t="shared" ca="1" si="24"/>
        <v>0</v>
      </c>
      <c r="J97" s="282">
        <f t="shared" ca="1" si="27"/>
        <v>0</v>
      </c>
      <c r="K97" s="283">
        <f t="shared" si="25"/>
        <v>0</v>
      </c>
      <c r="L97" s="283">
        <f t="shared" ca="1" si="28"/>
        <v>0</v>
      </c>
      <c r="M97" s="283">
        <f t="shared" ca="1" si="29"/>
        <v>0</v>
      </c>
      <c r="N97" s="284">
        <f t="shared" si="26"/>
        <v>0</v>
      </c>
      <c r="O97" s="282"/>
      <c r="P97" s="285">
        <f t="shared" ca="1" si="34"/>
        <v>0</v>
      </c>
      <c r="Q97" s="285">
        <f t="shared" ca="1" si="34"/>
        <v>0</v>
      </c>
      <c r="R97" s="285">
        <f t="shared" ca="1" si="34"/>
        <v>0</v>
      </c>
      <c r="S97" s="285">
        <f t="shared" ca="1" si="34"/>
        <v>0</v>
      </c>
      <c r="T97" s="285">
        <f t="shared" ca="1" si="34"/>
        <v>0</v>
      </c>
      <c r="U97" s="285">
        <f t="shared" ca="1" si="34"/>
        <v>0</v>
      </c>
      <c r="V97" s="285">
        <f t="shared" ca="1" si="34"/>
        <v>0</v>
      </c>
      <c r="W97" s="285">
        <f t="shared" ca="1" si="34"/>
        <v>0</v>
      </c>
      <c r="X97" s="285">
        <f t="shared" ca="1" si="34"/>
        <v>0</v>
      </c>
      <c r="Y97" s="285">
        <f t="shared" ca="1" si="34"/>
        <v>0</v>
      </c>
      <c r="Z97" s="285">
        <f t="shared" ca="1" si="35"/>
        <v>0</v>
      </c>
      <c r="AA97" s="285">
        <f t="shared" ca="1" si="35"/>
        <v>0</v>
      </c>
      <c r="AB97" s="285">
        <f t="shared" ca="1" si="35"/>
        <v>0</v>
      </c>
      <c r="AC97" s="285">
        <f t="shared" ca="1" si="35"/>
        <v>0</v>
      </c>
      <c r="AD97" s="285">
        <f t="shared" ca="1" si="35"/>
        <v>0</v>
      </c>
      <c r="AE97" s="285">
        <f t="shared" ca="1" si="35"/>
        <v>0</v>
      </c>
      <c r="AF97" s="285">
        <f t="shared" ca="1" si="35"/>
        <v>0</v>
      </c>
      <c r="AG97" s="285">
        <f t="shared" ca="1" si="35"/>
        <v>0</v>
      </c>
      <c r="AH97" s="285">
        <f t="shared" ca="1" si="35"/>
        <v>0</v>
      </c>
      <c r="AI97" s="285">
        <f t="shared" ca="1" si="35"/>
        <v>0</v>
      </c>
    </row>
    <row r="98" spans="1:35">
      <c r="A98" s="275"/>
      <c r="B98" s="276"/>
      <c r="C98" s="277"/>
      <c r="D98" s="278"/>
      <c r="E98" s="278"/>
      <c r="F98" s="280"/>
      <c r="G98" s="279"/>
      <c r="H98" s="281"/>
      <c r="I98" s="282">
        <f t="shared" ca="1" si="24"/>
        <v>0</v>
      </c>
      <c r="J98" s="282">
        <f t="shared" ca="1" si="27"/>
        <v>0</v>
      </c>
      <c r="K98" s="283">
        <f t="shared" si="25"/>
        <v>0</v>
      </c>
      <c r="L98" s="283">
        <f t="shared" ca="1" si="28"/>
        <v>0</v>
      </c>
      <c r="M98" s="283">
        <f t="shared" ca="1" si="29"/>
        <v>0</v>
      </c>
      <c r="N98" s="284">
        <f t="shared" si="26"/>
        <v>0</v>
      </c>
      <c r="O98" s="282"/>
      <c r="P98" s="285">
        <f t="shared" ca="1" si="34"/>
        <v>0</v>
      </c>
      <c r="Q98" s="285">
        <f t="shared" ca="1" si="34"/>
        <v>0</v>
      </c>
      <c r="R98" s="285">
        <f t="shared" ca="1" si="34"/>
        <v>0</v>
      </c>
      <c r="S98" s="285">
        <f t="shared" ca="1" si="34"/>
        <v>0</v>
      </c>
      <c r="T98" s="285">
        <f t="shared" ca="1" si="34"/>
        <v>0</v>
      </c>
      <c r="U98" s="285">
        <f t="shared" ca="1" si="34"/>
        <v>0</v>
      </c>
      <c r="V98" s="285">
        <f t="shared" ca="1" si="34"/>
        <v>0</v>
      </c>
      <c r="W98" s="285">
        <f t="shared" ca="1" si="34"/>
        <v>0</v>
      </c>
      <c r="X98" s="285">
        <f t="shared" ca="1" si="34"/>
        <v>0</v>
      </c>
      <c r="Y98" s="285">
        <f t="shared" ca="1" si="34"/>
        <v>0</v>
      </c>
      <c r="Z98" s="285">
        <f t="shared" ca="1" si="35"/>
        <v>0</v>
      </c>
      <c r="AA98" s="285">
        <f t="shared" ca="1" si="35"/>
        <v>0</v>
      </c>
      <c r="AB98" s="285">
        <f t="shared" ca="1" si="35"/>
        <v>0</v>
      </c>
      <c r="AC98" s="285">
        <f t="shared" ca="1" si="35"/>
        <v>0</v>
      </c>
      <c r="AD98" s="285">
        <f t="shared" ca="1" si="35"/>
        <v>0</v>
      </c>
      <c r="AE98" s="285">
        <f t="shared" ca="1" si="35"/>
        <v>0</v>
      </c>
      <c r="AF98" s="285">
        <f t="shared" ca="1" si="35"/>
        <v>0</v>
      </c>
      <c r="AG98" s="285">
        <f t="shared" ca="1" si="35"/>
        <v>0</v>
      </c>
      <c r="AH98" s="285">
        <f t="shared" ca="1" si="35"/>
        <v>0</v>
      </c>
      <c r="AI98" s="285">
        <f t="shared" ca="1" si="35"/>
        <v>0</v>
      </c>
    </row>
    <row r="99" spans="1:35">
      <c r="A99" s="275"/>
      <c r="B99" s="276"/>
      <c r="C99" s="277"/>
      <c r="D99" s="278"/>
      <c r="E99" s="278"/>
      <c r="F99" s="280"/>
      <c r="G99" s="279"/>
      <c r="H99" s="281"/>
      <c r="I99" s="282">
        <f t="shared" ca="1" si="24"/>
        <v>0</v>
      </c>
      <c r="J99" s="282">
        <f t="shared" ca="1" si="27"/>
        <v>0</v>
      </c>
      <c r="K99" s="283">
        <f t="shared" si="25"/>
        <v>0</v>
      </c>
      <c r="L99" s="283">
        <f t="shared" ca="1" si="28"/>
        <v>0</v>
      </c>
      <c r="M99" s="283">
        <f t="shared" ca="1" si="29"/>
        <v>0</v>
      </c>
      <c r="N99" s="284">
        <f t="shared" si="26"/>
        <v>0</v>
      </c>
      <c r="O99" s="282"/>
      <c r="P99" s="285">
        <f t="shared" ca="1" si="34"/>
        <v>0</v>
      </c>
      <c r="Q99" s="285">
        <f t="shared" ca="1" si="34"/>
        <v>0</v>
      </c>
      <c r="R99" s="285">
        <f t="shared" ca="1" si="34"/>
        <v>0</v>
      </c>
      <c r="S99" s="285">
        <f t="shared" ca="1" si="34"/>
        <v>0</v>
      </c>
      <c r="T99" s="285">
        <f t="shared" ca="1" si="34"/>
        <v>0</v>
      </c>
      <c r="U99" s="285">
        <f t="shared" ca="1" si="34"/>
        <v>0</v>
      </c>
      <c r="V99" s="285">
        <f t="shared" ca="1" si="34"/>
        <v>0</v>
      </c>
      <c r="W99" s="285">
        <f t="shared" ca="1" si="34"/>
        <v>0</v>
      </c>
      <c r="X99" s="285">
        <f t="shared" ca="1" si="34"/>
        <v>0</v>
      </c>
      <c r="Y99" s="285">
        <f t="shared" ca="1" si="34"/>
        <v>0</v>
      </c>
      <c r="Z99" s="285">
        <f t="shared" ca="1" si="35"/>
        <v>0</v>
      </c>
      <c r="AA99" s="285">
        <f t="shared" ca="1" si="35"/>
        <v>0</v>
      </c>
      <c r="AB99" s="285">
        <f t="shared" ca="1" si="35"/>
        <v>0</v>
      </c>
      <c r="AC99" s="285">
        <f t="shared" ca="1" si="35"/>
        <v>0</v>
      </c>
      <c r="AD99" s="285">
        <f t="shared" ca="1" si="35"/>
        <v>0</v>
      </c>
      <c r="AE99" s="285">
        <f t="shared" ca="1" si="35"/>
        <v>0</v>
      </c>
      <c r="AF99" s="285">
        <f t="shared" ca="1" si="35"/>
        <v>0</v>
      </c>
      <c r="AG99" s="285">
        <f t="shared" ca="1" si="35"/>
        <v>0</v>
      </c>
      <c r="AH99" s="285">
        <f t="shared" ca="1" si="35"/>
        <v>0</v>
      </c>
      <c r="AI99" s="285">
        <f t="shared" ca="1" si="35"/>
        <v>0</v>
      </c>
    </row>
    <row r="100" spans="1:35">
      <c r="A100" s="275"/>
      <c r="B100" s="276"/>
      <c r="C100" s="277"/>
      <c r="D100" s="278"/>
      <c r="E100" s="278"/>
      <c r="F100" s="280"/>
      <c r="G100" s="279"/>
      <c r="H100" s="281"/>
      <c r="I100" s="282">
        <f t="shared" ca="1" si="24"/>
        <v>0</v>
      </c>
      <c r="J100" s="282">
        <f t="shared" ca="1" si="27"/>
        <v>0</v>
      </c>
      <c r="K100" s="283">
        <f t="shared" si="25"/>
        <v>0</v>
      </c>
      <c r="L100" s="283">
        <f t="shared" ca="1" si="28"/>
        <v>0</v>
      </c>
      <c r="M100" s="283">
        <f t="shared" ca="1" si="29"/>
        <v>0</v>
      </c>
      <c r="N100" s="284">
        <f t="shared" si="26"/>
        <v>0</v>
      </c>
      <c r="O100" s="282"/>
      <c r="P100" s="285">
        <f t="shared" ca="1" si="34"/>
        <v>0</v>
      </c>
      <c r="Q100" s="285">
        <f t="shared" ca="1" si="34"/>
        <v>0</v>
      </c>
      <c r="R100" s="285">
        <f t="shared" ca="1" si="34"/>
        <v>0</v>
      </c>
      <c r="S100" s="285">
        <f t="shared" ca="1" si="34"/>
        <v>0</v>
      </c>
      <c r="T100" s="285">
        <f t="shared" ca="1" si="34"/>
        <v>0</v>
      </c>
      <c r="U100" s="285">
        <f t="shared" ca="1" si="34"/>
        <v>0</v>
      </c>
      <c r="V100" s="285">
        <f t="shared" ca="1" si="34"/>
        <v>0</v>
      </c>
      <c r="W100" s="285">
        <f t="shared" ca="1" si="34"/>
        <v>0</v>
      </c>
      <c r="X100" s="285">
        <f t="shared" ca="1" si="34"/>
        <v>0</v>
      </c>
      <c r="Y100" s="285">
        <f t="shared" ca="1" si="34"/>
        <v>0</v>
      </c>
      <c r="Z100" s="285">
        <f t="shared" ca="1" si="35"/>
        <v>0</v>
      </c>
      <c r="AA100" s="285">
        <f t="shared" ca="1" si="35"/>
        <v>0</v>
      </c>
      <c r="AB100" s="285">
        <f t="shared" ca="1" si="35"/>
        <v>0</v>
      </c>
      <c r="AC100" s="285">
        <f t="shared" ca="1" si="35"/>
        <v>0</v>
      </c>
      <c r="AD100" s="285">
        <f t="shared" ca="1" si="35"/>
        <v>0</v>
      </c>
      <c r="AE100" s="285">
        <f t="shared" ca="1" si="35"/>
        <v>0</v>
      </c>
      <c r="AF100" s="285">
        <f t="shared" ca="1" si="35"/>
        <v>0</v>
      </c>
      <c r="AG100" s="285">
        <f t="shared" ca="1" si="35"/>
        <v>0</v>
      </c>
      <c r="AH100" s="285">
        <f t="shared" ca="1" si="35"/>
        <v>0</v>
      </c>
      <c r="AI100" s="285">
        <f t="shared" ca="1" si="35"/>
        <v>0</v>
      </c>
    </row>
    <row r="101" spans="1:35">
      <c r="A101" s="275"/>
      <c r="B101" s="276"/>
      <c r="C101" s="277"/>
      <c r="D101" s="278"/>
      <c r="E101" s="278"/>
      <c r="F101" s="280"/>
      <c r="G101" s="279"/>
      <c r="H101" s="281"/>
      <c r="I101" s="282">
        <f t="shared" ca="1" si="24"/>
        <v>0</v>
      </c>
      <c r="J101" s="282">
        <f t="shared" ca="1" si="27"/>
        <v>0</v>
      </c>
      <c r="K101" s="283">
        <f t="shared" si="25"/>
        <v>0</v>
      </c>
      <c r="L101" s="283">
        <f t="shared" ca="1" si="28"/>
        <v>0</v>
      </c>
      <c r="M101" s="283">
        <f t="shared" ca="1" si="29"/>
        <v>0</v>
      </c>
      <c r="N101" s="284">
        <f t="shared" si="26"/>
        <v>0</v>
      </c>
      <c r="O101" s="282"/>
      <c r="P101" s="285">
        <f t="shared" ca="1" si="34"/>
        <v>0</v>
      </c>
      <c r="Q101" s="285">
        <f t="shared" ca="1" si="34"/>
        <v>0</v>
      </c>
      <c r="R101" s="285">
        <f t="shared" ca="1" si="34"/>
        <v>0</v>
      </c>
      <c r="S101" s="285">
        <f t="shared" ca="1" si="34"/>
        <v>0</v>
      </c>
      <c r="T101" s="285">
        <f t="shared" ca="1" si="34"/>
        <v>0</v>
      </c>
      <c r="U101" s="285">
        <f t="shared" ca="1" si="34"/>
        <v>0</v>
      </c>
      <c r="V101" s="285">
        <f t="shared" ca="1" si="34"/>
        <v>0</v>
      </c>
      <c r="W101" s="285">
        <f t="shared" ca="1" si="34"/>
        <v>0</v>
      </c>
      <c r="X101" s="285">
        <f t="shared" ca="1" si="34"/>
        <v>0</v>
      </c>
      <c r="Y101" s="285">
        <f t="shared" ca="1" si="34"/>
        <v>0</v>
      </c>
      <c r="Z101" s="285">
        <f t="shared" ca="1" si="35"/>
        <v>0</v>
      </c>
      <c r="AA101" s="285">
        <f t="shared" ca="1" si="35"/>
        <v>0</v>
      </c>
      <c r="AB101" s="285">
        <f t="shared" ca="1" si="35"/>
        <v>0</v>
      </c>
      <c r="AC101" s="285">
        <f t="shared" ca="1" si="35"/>
        <v>0</v>
      </c>
      <c r="AD101" s="285">
        <f t="shared" ca="1" si="35"/>
        <v>0</v>
      </c>
      <c r="AE101" s="285">
        <f t="shared" ca="1" si="35"/>
        <v>0</v>
      </c>
      <c r="AF101" s="285">
        <f t="shared" ca="1" si="35"/>
        <v>0</v>
      </c>
      <c r="AG101" s="285">
        <f t="shared" ca="1" si="35"/>
        <v>0</v>
      </c>
      <c r="AH101" s="285">
        <f t="shared" ca="1" si="35"/>
        <v>0</v>
      </c>
      <c r="AI101" s="285">
        <f t="shared" ca="1" si="35"/>
        <v>0</v>
      </c>
    </row>
    <row r="102" spans="1:35">
      <c r="A102" s="275"/>
      <c r="B102" s="276"/>
      <c r="C102" s="277"/>
      <c r="D102" s="278"/>
      <c r="E102" s="278"/>
      <c r="F102" s="280"/>
      <c r="G102" s="279"/>
      <c r="H102" s="281"/>
      <c r="I102" s="282">
        <f t="shared" ca="1" si="24"/>
        <v>0</v>
      </c>
      <c r="J102" s="282">
        <f t="shared" ca="1" si="27"/>
        <v>0</v>
      </c>
      <c r="K102" s="283">
        <f t="shared" si="25"/>
        <v>0</v>
      </c>
      <c r="L102" s="283">
        <f t="shared" ca="1" si="28"/>
        <v>0</v>
      </c>
      <c r="M102" s="283">
        <f t="shared" ca="1" si="29"/>
        <v>0</v>
      </c>
      <c r="N102" s="284">
        <f t="shared" si="26"/>
        <v>0</v>
      </c>
      <c r="O102" s="282"/>
      <c r="P102" s="285">
        <f t="shared" ca="1" si="34"/>
        <v>0</v>
      </c>
      <c r="Q102" s="285">
        <f t="shared" ca="1" si="34"/>
        <v>0</v>
      </c>
      <c r="R102" s="285">
        <f t="shared" ca="1" si="34"/>
        <v>0</v>
      </c>
      <c r="S102" s="285">
        <f t="shared" ca="1" si="34"/>
        <v>0</v>
      </c>
      <c r="T102" s="285">
        <f t="shared" ca="1" si="34"/>
        <v>0</v>
      </c>
      <c r="U102" s="285">
        <f t="shared" ca="1" si="34"/>
        <v>0</v>
      </c>
      <c r="V102" s="285">
        <f t="shared" ca="1" si="34"/>
        <v>0</v>
      </c>
      <c r="W102" s="285">
        <f t="shared" ca="1" si="34"/>
        <v>0</v>
      </c>
      <c r="X102" s="285">
        <f t="shared" ca="1" si="34"/>
        <v>0</v>
      </c>
      <c r="Y102" s="285">
        <f t="shared" ca="1" si="34"/>
        <v>0</v>
      </c>
      <c r="Z102" s="285">
        <f t="shared" ca="1" si="35"/>
        <v>0</v>
      </c>
      <c r="AA102" s="285">
        <f t="shared" ca="1" si="35"/>
        <v>0</v>
      </c>
      <c r="AB102" s="285">
        <f t="shared" ca="1" si="35"/>
        <v>0</v>
      </c>
      <c r="AC102" s="285">
        <f t="shared" ca="1" si="35"/>
        <v>0</v>
      </c>
      <c r="AD102" s="285">
        <f t="shared" ca="1" si="35"/>
        <v>0</v>
      </c>
      <c r="AE102" s="285">
        <f t="shared" ca="1" si="35"/>
        <v>0</v>
      </c>
      <c r="AF102" s="285">
        <f t="shared" ca="1" si="35"/>
        <v>0</v>
      </c>
      <c r="AG102" s="285">
        <f t="shared" ca="1" si="35"/>
        <v>0</v>
      </c>
      <c r="AH102" s="285">
        <f t="shared" ca="1" si="35"/>
        <v>0</v>
      </c>
      <c r="AI102" s="285">
        <f t="shared" ca="1" si="35"/>
        <v>0</v>
      </c>
    </row>
    <row r="103" spans="1:35">
      <c r="A103" s="275"/>
      <c r="B103" s="276"/>
      <c r="C103" s="277"/>
      <c r="D103" s="278"/>
      <c r="E103" s="278"/>
      <c r="F103" s="280"/>
      <c r="G103" s="279"/>
      <c r="H103" s="281"/>
      <c r="I103" s="282">
        <f t="shared" ca="1" si="24"/>
        <v>0</v>
      </c>
      <c r="J103" s="282">
        <f t="shared" ca="1" si="27"/>
        <v>0</v>
      </c>
      <c r="K103" s="283">
        <f t="shared" si="25"/>
        <v>0</v>
      </c>
      <c r="L103" s="283">
        <f t="shared" ca="1" si="28"/>
        <v>0</v>
      </c>
      <c r="M103" s="283">
        <f t="shared" ca="1" si="29"/>
        <v>0</v>
      </c>
      <c r="N103" s="284">
        <f t="shared" si="26"/>
        <v>0</v>
      </c>
      <c r="O103" s="282"/>
      <c r="P103" s="285">
        <f t="shared" ca="1" si="34"/>
        <v>0</v>
      </c>
      <c r="Q103" s="285">
        <f t="shared" ca="1" si="34"/>
        <v>0</v>
      </c>
      <c r="R103" s="285">
        <f t="shared" ca="1" si="34"/>
        <v>0</v>
      </c>
      <c r="S103" s="285">
        <f t="shared" ca="1" si="34"/>
        <v>0</v>
      </c>
      <c r="T103" s="285">
        <f t="shared" ca="1" si="34"/>
        <v>0</v>
      </c>
      <c r="U103" s="285">
        <f t="shared" ca="1" si="34"/>
        <v>0</v>
      </c>
      <c r="V103" s="285">
        <f t="shared" ca="1" si="34"/>
        <v>0</v>
      </c>
      <c r="W103" s="285">
        <f t="shared" ca="1" si="34"/>
        <v>0</v>
      </c>
      <c r="X103" s="285">
        <f t="shared" ca="1" si="34"/>
        <v>0</v>
      </c>
      <c r="Y103" s="285">
        <f t="shared" ca="1" si="34"/>
        <v>0</v>
      </c>
      <c r="Z103" s="285">
        <f t="shared" ca="1" si="35"/>
        <v>0</v>
      </c>
      <c r="AA103" s="285">
        <f t="shared" ca="1" si="35"/>
        <v>0</v>
      </c>
      <c r="AB103" s="285">
        <f t="shared" ca="1" si="35"/>
        <v>0</v>
      </c>
      <c r="AC103" s="285">
        <f t="shared" ca="1" si="35"/>
        <v>0</v>
      </c>
      <c r="AD103" s="285">
        <f t="shared" ca="1" si="35"/>
        <v>0</v>
      </c>
      <c r="AE103" s="285">
        <f t="shared" ca="1" si="35"/>
        <v>0</v>
      </c>
      <c r="AF103" s="285">
        <f t="shared" ca="1" si="35"/>
        <v>0</v>
      </c>
      <c r="AG103" s="285">
        <f t="shared" ca="1" si="35"/>
        <v>0</v>
      </c>
      <c r="AH103" s="285">
        <f t="shared" ca="1" si="35"/>
        <v>0</v>
      </c>
      <c r="AI103" s="285">
        <f t="shared" ca="1" si="35"/>
        <v>0</v>
      </c>
    </row>
    <row r="104" spans="1:35">
      <c r="A104" s="275"/>
      <c r="B104" s="276"/>
      <c r="C104" s="277"/>
      <c r="D104" s="278"/>
      <c r="E104" s="278"/>
      <c r="F104" s="280"/>
      <c r="G104" s="279"/>
      <c r="H104" s="281"/>
      <c r="I104" s="282">
        <f t="shared" ca="1" si="24"/>
        <v>0</v>
      </c>
      <c r="J104" s="282">
        <f t="shared" ca="1" si="27"/>
        <v>0</v>
      </c>
      <c r="K104" s="283">
        <f t="shared" si="25"/>
        <v>0</v>
      </c>
      <c r="L104" s="283">
        <f t="shared" ca="1" si="28"/>
        <v>0</v>
      </c>
      <c r="M104" s="283">
        <f t="shared" ca="1" si="29"/>
        <v>0</v>
      </c>
      <c r="N104" s="284">
        <f t="shared" si="26"/>
        <v>0</v>
      </c>
      <c r="O104" s="282"/>
      <c r="P104" s="285">
        <f t="shared" ca="1" si="34"/>
        <v>0</v>
      </c>
      <c r="Q104" s="285">
        <f t="shared" ca="1" si="34"/>
        <v>0</v>
      </c>
      <c r="R104" s="285">
        <f t="shared" ca="1" si="34"/>
        <v>0</v>
      </c>
      <c r="S104" s="285">
        <f t="shared" ca="1" si="34"/>
        <v>0</v>
      </c>
      <c r="T104" s="285">
        <f t="shared" ca="1" si="34"/>
        <v>0</v>
      </c>
      <c r="U104" s="285">
        <f t="shared" ca="1" si="34"/>
        <v>0</v>
      </c>
      <c r="V104" s="285">
        <f t="shared" ca="1" si="34"/>
        <v>0</v>
      </c>
      <c r="W104" s="285">
        <f t="shared" ca="1" si="34"/>
        <v>0</v>
      </c>
      <c r="X104" s="285">
        <f t="shared" ca="1" si="34"/>
        <v>0</v>
      </c>
      <c r="Y104" s="285">
        <f t="shared" ca="1" si="34"/>
        <v>0</v>
      </c>
      <c r="Z104" s="285">
        <f t="shared" ca="1" si="35"/>
        <v>0</v>
      </c>
      <c r="AA104" s="285">
        <f t="shared" ca="1" si="35"/>
        <v>0</v>
      </c>
      <c r="AB104" s="285">
        <f t="shared" ca="1" si="35"/>
        <v>0</v>
      </c>
      <c r="AC104" s="285">
        <f t="shared" ca="1" si="35"/>
        <v>0</v>
      </c>
      <c r="AD104" s="285">
        <f t="shared" ca="1" si="35"/>
        <v>0</v>
      </c>
      <c r="AE104" s="285">
        <f t="shared" ca="1" si="35"/>
        <v>0</v>
      </c>
      <c r="AF104" s="285">
        <f t="shared" ca="1" si="35"/>
        <v>0</v>
      </c>
      <c r="AG104" s="285">
        <f t="shared" ca="1" si="35"/>
        <v>0</v>
      </c>
      <c r="AH104" s="285">
        <f t="shared" ca="1" si="35"/>
        <v>0</v>
      </c>
      <c r="AI104" s="285">
        <f t="shared" ca="1" si="35"/>
        <v>0</v>
      </c>
    </row>
    <row r="105" spans="1:35">
      <c r="A105" s="275"/>
      <c r="B105" s="276"/>
      <c r="C105" s="277"/>
      <c r="D105" s="278"/>
      <c r="E105" s="278"/>
      <c r="F105" s="280"/>
      <c r="G105" s="279"/>
      <c r="H105" s="281"/>
      <c r="I105" s="282">
        <f t="shared" ca="1" si="24"/>
        <v>0</v>
      </c>
      <c r="J105" s="282">
        <f t="shared" ca="1" si="27"/>
        <v>0</v>
      </c>
      <c r="K105" s="283">
        <f t="shared" si="25"/>
        <v>0</v>
      </c>
      <c r="L105" s="283">
        <f t="shared" ca="1" si="28"/>
        <v>0</v>
      </c>
      <c r="M105" s="283">
        <f t="shared" ca="1" si="29"/>
        <v>0</v>
      </c>
      <c r="N105" s="284">
        <f t="shared" si="26"/>
        <v>0</v>
      </c>
      <c r="O105" s="282"/>
      <c r="P105" s="285">
        <f t="shared" ca="1" si="34"/>
        <v>0</v>
      </c>
      <c r="Q105" s="285">
        <f t="shared" ca="1" si="34"/>
        <v>0</v>
      </c>
      <c r="R105" s="285">
        <f t="shared" ca="1" si="34"/>
        <v>0</v>
      </c>
      <c r="S105" s="285">
        <f t="shared" ca="1" si="34"/>
        <v>0</v>
      </c>
      <c r="T105" s="285">
        <f t="shared" ca="1" si="34"/>
        <v>0</v>
      </c>
      <c r="U105" s="285">
        <f t="shared" ca="1" si="34"/>
        <v>0</v>
      </c>
      <c r="V105" s="285">
        <f t="shared" ca="1" si="34"/>
        <v>0</v>
      </c>
      <c r="W105" s="285">
        <f t="shared" ca="1" si="34"/>
        <v>0</v>
      </c>
      <c r="X105" s="285">
        <f t="shared" ca="1" si="34"/>
        <v>0</v>
      </c>
      <c r="Y105" s="285">
        <f t="shared" ca="1" si="34"/>
        <v>0</v>
      </c>
      <c r="Z105" s="285">
        <f t="shared" ca="1" si="35"/>
        <v>0</v>
      </c>
      <c r="AA105" s="285">
        <f t="shared" ca="1" si="35"/>
        <v>0</v>
      </c>
      <c r="AB105" s="285">
        <f t="shared" ca="1" si="35"/>
        <v>0</v>
      </c>
      <c r="AC105" s="285">
        <f t="shared" ca="1" si="35"/>
        <v>0</v>
      </c>
      <c r="AD105" s="285">
        <f t="shared" ca="1" si="35"/>
        <v>0</v>
      </c>
      <c r="AE105" s="285">
        <f t="shared" ca="1" si="35"/>
        <v>0</v>
      </c>
      <c r="AF105" s="285">
        <f t="shared" ca="1" si="35"/>
        <v>0</v>
      </c>
      <c r="AG105" s="285">
        <f t="shared" ca="1" si="35"/>
        <v>0</v>
      </c>
      <c r="AH105" s="285">
        <f t="shared" ca="1" si="35"/>
        <v>0</v>
      </c>
      <c r="AI105" s="285">
        <f t="shared" ca="1" si="35"/>
        <v>0</v>
      </c>
    </row>
    <row r="106" spans="1:35">
      <c r="F106" s="286">
        <f>SUM(F6:F105)</f>
        <v>0</v>
      </c>
      <c r="P106" s="286">
        <f t="shared" ref="P106:AI106" ca="1" si="36">SUM(P6:P105)</f>
        <v>0</v>
      </c>
      <c r="Q106" s="286">
        <f t="shared" ca="1" si="36"/>
        <v>0</v>
      </c>
      <c r="R106" s="286">
        <f t="shared" ca="1" si="36"/>
        <v>0</v>
      </c>
      <c r="S106" s="286">
        <f t="shared" ca="1" si="36"/>
        <v>0</v>
      </c>
      <c r="T106" s="286">
        <f t="shared" ca="1" si="36"/>
        <v>0</v>
      </c>
      <c r="U106" s="286">
        <f t="shared" ca="1" si="36"/>
        <v>0</v>
      </c>
      <c r="V106" s="286">
        <f t="shared" ca="1" si="36"/>
        <v>0</v>
      </c>
      <c r="W106" s="286">
        <f t="shared" ca="1" si="36"/>
        <v>0</v>
      </c>
      <c r="X106" s="286">
        <f t="shared" ca="1" si="36"/>
        <v>0</v>
      </c>
      <c r="Y106" s="286">
        <f t="shared" ca="1" si="36"/>
        <v>0</v>
      </c>
      <c r="Z106" s="286">
        <f t="shared" ca="1" si="36"/>
        <v>0</v>
      </c>
      <c r="AA106" s="286">
        <f t="shared" ca="1" si="36"/>
        <v>0</v>
      </c>
      <c r="AB106" s="286">
        <f t="shared" ca="1" si="36"/>
        <v>0</v>
      </c>
      <c r="AC106" s="286">
        <f t="shared" ca="1" si="36"/>
        <v>0</v>
      </c>
      <c r="AD106" s="286">
        <f t="shared" ca="1" si="36"/>
        <v>0</v>
      </c>
      <c r="AE106" s="286">
        <f t="shared" ca="1" si="36"/>
        <v>0</v>
      </c>
      <c r="AF106" s="286">
        <f t="shared" ca="1" si="36"/>
        <v>0</v>
      </c>
      <c r="AG106" s="286">
        <f t="shared" ca="1" si="36"/>
        <v>0</v>
      </c>
      <c r="AH106" s="286">
        <f t="shared" ca="1" si="36"/>
        <v>0</v>
      </c>
      <c r="AI106" s="286">
        <f t="shared" ca="1" si="36"/>
        <v>0</v>
      </c>
    </row>
    <row r="207" spans="1:1">
      <c r="A207" s="113" t="s">
        <v>155</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formula1>planimmo2</formula1>
    </dataValidation>
    <dataValidation type="list" allowBlank="1" showInputMessage="1" showErrorMessage="1" sqref="E6:E105">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H361"/>
  <sheetViews>
    <sheetView workbookViewId="0">
      <selection activeCell="C47" sqref="C47"/>
    </sheetView>
  </sheetViews>
  <sheetFormatPr baseColWidth="10" defaultColWidth="11.42578125" defaultRowHeight="12.75"/>
  <cols>
    <col min="1" max="1" width="74.7109375" style="143" customWidth="1"/>
    <col min="2" max="2" width="2.140625" style="142" customWidth="1"/>
    <col min="3" max="3" width="13.28515625" style="143" customWidth="1"/>
    <col min="4" max="4" width="13.5703125" style="143" customWidth="1"/>
    <col min="5" max="5" width="12.85546875" style="143" customWidth="1"/>
    <col min="6" max="8" width="12.42578125" style="143" customWidth="1"/>
    <col min="9" max="14" width="14.28515625" style="145" bestFit="1" customWidth="1"/>
    <col min="15" max="24" width="14.28515625" style="143" bestFit="1" customWidth="1"/>
    <col min="25" max="34" width="13.140625" style="143" bestFit="1" customWidth="1"/>
    <col min="35" max="46" width="11.5703125" style="143" bestFit="1" customWidth="1"/>
    <col min="47" max="60" width="11.42578125" style="754"/>
    <col min="61" max="16384" width="11.42578125" style="143"/>
  </cols>
  <sheetData>
    <row r="1" spans="1:46" ht="13.5" thickBot="1">
      <c r="A1" s="752">
        <f>etab</f>
        <v>0</v>
      </c>
      <c r="B1" s="753"/>
      <c r="C1" s="754"/>
      <c r="D1" s="754"/>
      <c r="E1" s="754"/>
      <c r="F1" s="754"/>
      <c r="G1" s="754"/>
      <c r="H1" s="763"/>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row>
    <row r="2" spans="1:46" ht="24.95" customHeight="1" thickBot="1">
      <c r="A2" s="358" t="s">
        <v>477</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4.95" customHeight="1" thickBot="1">
      <c r="A3" s="761"/>
      <c r="B3" s="762"/>
      <c r="C3" s="148">
        <f>exercice+1</f>
        <v>2022</v>
      </c>
      <c r="D3" s="148">
        <f>C3+1</f>
        <v>2023</v>
      </c>
      <c r="E3" s="148">
        <f>D3+1</f>
        <v>2024</v>
      </c>
      <c r="F3" s="148">
        <f>E3+1</f>
        <v>2025</v>
      </c>
      <c r="G3" s="148">
        <f>F3+1</f>
        <v>2026</v>
      </c>
      <c r="H3" s="359">
        <f>G3+1</f>
        <v>2027</v>
      </c>
      <c r="I3" s="148">
        <f t="shared" ref="I3:AT3" si="0">H3+1</f>
        <v>2028</v>
      </c>
      <c r="J3" s="148">
        <f t="shared" si="0"/>
        <v>2029</v>
      </c>
      <c r="K3" s="148">
        <f t="shared" si="0"/>
        <v>2030</v>
      </c>
      <c r="L3" s="148">
        <f t="shared" si="0"/>
        <v>2031</v>
      </c>
      <c r="M3" s="148">
        <f t="shared" si="0"/>
        <v>2032</v>
      </c>
      <c r="N3" s="148">
        <f t="shared" si="0"/>
        <v>2033</v>
      </c>
      <c r="O3" s="148">
        <f t="shared" si="0"/>
        <v>2034</v>
      </c>
      <c r="P3" s="148">
        <f t="shared" si="0"/>
        <v>2035</v>
      </c>
      <c r="Q3" s="148">
        <f t="shared" si="0"/>
        <v>2036</v>
      </c>
      <c r="R3" s="148">
        <f t="shared" si="0"/>
        <v>2037</v>
      </c>
      <c r="S3" s="148">
        <f t="shared" si="0"/>
        <v>2038</v>
      </c>
      <c r="T3" s="148">
        <f t="shared" si="0"/>
        <v>2039</v>
      </c>
      <c r="U3" s="148">
        <f t="shared" si="0"/>
        <v>2040</v>
      </c>
      <c r="V3" s="148">
        <f t="shared" si="0"/>
        <v>2041</v>
      </c>
      <c r="W3" s="148">
        <f t="shared" si="0"/>
        <v>2042</v>
      </c>
      <c r="X3" s="148">
        <f t="shared" si="0"/>
        <v>2043</v>
      </c>
      <c r="Y3" s="148">
        <f t="shared" si="0"/>
        <v>2044</v>
      </c>
      <c r="Z3" s="148">
        <f t="shared" si="0"/>
        <v>2045</v>
      </c>
      <c r="AA3" s="148">
        <f t="shared" si="0"/>
        <v>2046</v>
      </c>
      <c r="AB3" s="148">
        <f t="shared" si="0"/>
        <v>2047</v>
      </c>
      <c r="AC3" s="148">
        <f t="shared" si="0"/>
        <v>2048</v>
      </c>
      <c r="AD3" s="148">
        <f t="shared" si="0"/>
        <v>2049</v>
      </c>
      <c r="AE3" s="148">
        <f t="shared" si="0"/>
        <v>2050</v>
      </c>
      <c r="AF3" s="148">
        <f t="shared" si="0"/>
        <v>2051</v>
      </c>
      <c r="AG3" s="359">
        <f t="shared" si="0"/>
        <v>2052</v>
      </c>
      <c r="AH3" s="148">
        <f t="shared" si="0"/>
        <v>2053</v>
      </c>
      <c r="AI3" s="148">
        <f t="shared" si="0"/>
        <v>2054</v>
      </c>
      <c r="AJ3" s="148">
        <f t="shared" si="0"/>
        <v>2055</v>
      </c>
      <c r="AK3" s="148">
        <f t="shared" si="0"/>
        <v>2056</v>
      </c>
      <c r="AL3" s="148">
        <f t="shared" si="0"/>
        <v>2057</v>
      </c>
      <c r="AM3" s="148">
        <f t="shared" si="0"/>
        <v>2058</v>
      </c>
      <c r="AN3" s="148">
        <f t="shared" si="0"/>
        <v>2059</v>
      </c>
      <c r="AO3" s="148">
        <f t="shared" si="0"/>
        <v>2060</v>
      </c>
      <c r="AP3" s="148">
        <f t="shared" si="0"/>
        <v>2061</v>
      </c>
      <c r="AQ3" s="148">
        <f t="shared" si="0"/>
        <v>2062</v>
      </c>
      <c r="AR3" s="148">
        <f t="shared" si="0"/>
        <v>2063</v>
      </c>
      <c r="AS3" s="148">
        <f t="shared" si="0"/>
        <v>2064</v>
      </c>
      <c r="AT3" s="149">
        <f t="shared" si="0"/>
        <v>2065</v>
      </c>
    </row>
    <row r="4" spans="1:46" ht="25.5">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478</v>
      </c>
      <c r="B5" s="156" t="s">
        <v>180</v>
      </c>
      <c r="C5" s="547"/>
      <c r="D5" s="450">
        <f>C5</f>
        <v>0</v>
      </c>
      <c r="E5" s="450">
        <f>D5</f>
        <v>0</v>
      </c>
      <c r="F5" s="450">
        <f>E5</f>
        <v>0</v>
      </c>
      <c r="G5" s="450">
        <f>F5</f>
        <v>0</v>
      </c>
      <c r="H5" s="454">
        <f>G5</f>
        <v>0</v>
      </c>
      <c r="I5" s="450">
        <f t="shared" ref="I5:AT5" si="1">H5</f>
        <v>0</v>
      </c>
      <c r="J5" s="450">
        <f t="shared" si="1"/>
        <v>0</v>
      </c>
      <c r="K5" s="450">
        <f t="shared" si="1"/>
        <v>0</v>
      </c>
      <c r="L5" s="450">
        <f t="shared" si="1"/>
        <v>0</v>
      </c>
      <c r="M5" s="450">
        <f t="shared" si="1"/>
        <v>0</v>
      </c>
      <c r="N5" s="450">
        <f t="shared" si="1"/>
        <v>0</v>
      </c>
      <c r="O5" s="450">
        <f t="shared" si="1"/>
        <v>0</v>
      </c>
      <c r="P5" s="450">
        <f t="shared" si="1"/>
        <v>0</v>
      </c>
      <c r="Q5" s="450">
        <f t="shared" si="1"/>
        <v>0</v>
      </c>
      <c r="R5" s="450">
        <f t="shared" si="1"/>
        <v>0</v>
      </c>
      <c r="S5" s="450">
        <f t="shared" si="1"/>
        <v>0</v>
      </c>
      <c r="T5" s="450">
        <f t="shared" si="1"/>
        <v>0</v>
      </c>
      <c r="U5" s="450">
        <f t="shared" si="1"/>
        <v>0</v>
      </c>
      <c r="V5" s="450">
        <f t="shared" si="1"/>
        <v>0</v>
      </c>
      <c r="W5" s="450">
        <f t="shared" si="1"/>
        <v>0</v>
      </c>
      <c r="X5" s="450">
        <f t="shared" si="1"/>
        <v>0</v>
      </c>
      <c r="Y5" s="450">
        <f t="shared" si="1"/>
        <v>0</v>
      </c>
      <c r="Z5" s="450">
        <f t="shared" si="1"/>
        <v>0</v>
      </c>
      <c r="AA5" s="450">
        <f t="shared" si="1"/>
        <v>0</v>
      </c>
      <c r="AB5" s="450">
        <f t="shared" si="1"/>
        <v>0</v>
      </c>
      <c r="AC5" s="450">
        <f t="shared" si="1"/>
        <v>0</v>
      </c>
      <c r="AD5" s="450">
        <f t="shared" si="1"/>
        <v>0</v>
      </c>
      <c r="AE5" s="450">
        <f t="shared" si="1"/>
        <v>0</v>
      </c>
      <c r="AF5" s="450">
        <f t="shared" si="1"/>
        <v>0</v>
      </c>
      <c r="AG5" s="454">
        <f t="shared" si="1"/>
        <v>0</v>
      </c>
      <c r="AH5" s="450">
        <f t="shared" si="1"/>
        <v>0</v>
      </c>
      <c r="AI5" s="450">
        <f t="shared" si="1"/>
        <v>0</v>
      </c>
      <c r="AJ5" s="450">
        <f t="shared" si="1"/>
        <v>0</v>
      </c>
      <c r="AK5" s="450">
        <f t="shared" si="1"/>
        <v>0</v>
      </c>
      <c r="AL5" s="450">
        <f t="shared" si="1"/>
        <v>0</v>
      </c>
      <c r="AM5" s="450">
        <f t="shared" si="1"/>
        <v>0</v>
      </c>
      <c r="AN5" s="450">
        <f t="shared" si="1"/>
        <v>0</v>
      </c>
      <c r="AO5" s="450">
        <f t="shared" si="1"/>
        <v>0</v>
      </c>
      <c r="AP5" s="450">
        <f t="shared" si="1"/>
        <v>0</v>
      </c>
      <c r="AQ5" s="450">
        <f t="shared" si="1"/>
        <v>0</v>
      </c>
      <c r="AR5" s="450">
        <f t="shared" si="1"/>
        <v>0</v>
      </c>
      <c r="AS5" s="450">
        <f t="shared" si="1"/>
        <v>0</v>
      </c>
      <c r="AT5" s="455">
        <f t="shared" si="1"/>
        <v>0</v>
      </c>
    </row>
    <row r="6" spans="1:46" ht="15" customHeight="1">
      <c r="A6" s="158" t="s">
        <v>189</v>
      </c>
      <c r="B6" s="770"/>
      <c r="C6" s="771"/>
      <c r="D6" s="771"/>
      <c r="E6" s="771"/>
      <c r="F6" s="771"/>
      <c r="G6" s="771"/>
      <c r="H6" s="772"/>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8"/>
      <c r="AH6" s="767"/>
      <c r="AI6" s="767"/>
      <c r="AJ6" s="767"/>
      <c r="AK6" s="767"/>
      <c r="AL6" s="767"/>
      <c r="AM6" s="767"/>
      <c r="AN6" s="767"/>
      <c r="AO6" s="767"/>
      <c r="AP6" s="767"/>
      <c r="AQ6" s="767"/>
      <c r="AR6" s="767"/>
      <c r="AS6" s="767"/>
      <c r="AT6" s="769"/>
    </row>
    <row r="7" spans="1:46" ht="15" customHeight="1">
      <c r="A7" s="158" t="s">
        <v>181</v>
      </c>
      <c r="B7" s="750" t="s">
        <v>182</v>
      </c>
      <c r="C7" s="771"/>
      <c r="D7" s="771"/>
      <c r="E7" s="771"/>
      <c r="F7" s="771"/>
      <c r="G7" s="771"/>
      <c r="H7" s="771"/>
      <c r="I7" s="771"/>
      <c r="J7" s="771"/>
      <c r="K7" s="771"/>
      <c r="L7" s="771"/>
      <c r="M7" s="771"/>
      <c r="N7" s="771"/>
      <c r="O7" s="771"/>
      <c r="P7" s="771"/>
      <c r="Q7" s="771"/>
      <c r="R7" s="771"/>
      <c r="S7" s="771"/>
      <c r="T7" s="771"/>
      <c r="U7" s="771"/>
      <c r="V7" s="771"/>
      <c r="W7" s="771"/>
      <c r="X7" s="771"/>
      <c r="Y7" s="771"/>
      <c r="Z7" s="771"/>
      <c r="AA7" s="771"/>
      <c r="AB7" s="771"/>
      <c r="AC7" s="771"/>
      <c r="AD7" s="771"/>
      <c r="AE7" s="771"/>
      <c r="AF7" s="771"/>
      <c r="AG7" s="772"/>
      <c r="AH7" s="767"/>
      <c r="AI7" s="767"/>
      <c r="AJ7" s="767"/>
      <c r="AK7" s="767"/>
      <c r="AL7" s="767"/>
      <c r="AM7" s="767"/>
      <c r="AN7" s="767"/>
      <c r="AO7" s="767"/>
      <c r="AP7" s="767"/>
      <c r="AQ7" s="767"/>
      <c r="AR7" s="767"/>
      <c r="AS7" s="767"/>
      <c r="AT7" s="769"/>
    </row>
    <row r="8" spans="1:46" ht="15" customHeight="1">
      <c r="A8" s="161" t="s">
        <v>384</v>
      </c>
      <c r="B8" s="162"/>
      <c r="C8" s="771"/>
      <c r="D8" s="771"/>
      <c r="E8" s="771"/>
      <c r="F8" s="771"/>
      <c r="G8" s="771"/>
      <c r="H8" s="773"/>
      <c r="I8" s="774"/>
      <c r="J8" s="774"/>
      <c r="K8" s="774"/>
      <c r="L8" s="774"/>
      <c r="M8" s="774"/>
      <c r="N8" s="774"/>
      <c r="O8" s="774"/>
      <c r="P8" s="774"/>
      <c r="Q8" s="774"/>
      <c r="R8" s="774"/>
      <c r="S8" s="774"/>
      <c r="T8" s="774"/>
      <c r="U8" s="774"/>
      <c r="V8" s="774"/>
      <c r="W8" s="774"/>
      <c r="X8" s="774"/>
      <c r="Y8" s="774"/>
      <c r="Z8" s="774"/>
      <c r="AA8" s="774"/>
      <c r="AB8" s="774"/>
      <c r="AC8" s="774"/>
      <c r="AD8" s="774"/>
      <c r="AE8" s="774"/>
      <c r="AF8" s="774"/>
      <c r="AG8" s="773"/>
      <c r="AH8" s="774"/>
      <c r="AI8" s="774"/>
      <c r="AJ8" s="774"/>
      <c r="AK8" s="774"/>
      <c r="AL8" s="774"/>
      <c r="AM8" s="774"/>
      <c r="AN8" s="774"/>
      <c r="AO8" s="774"/>
      <c r="AP8" s="774"/>
      <c r="AQ8" s="774"/>
      <c r="AR8" s="774"/>
      <c r="AS8" s="774"/>
      <c r="AT8" s="775"/>
    </row>
    <row r="9" spans="1:46" ht="15" customHeight="1">
      <c r="A9" s="164" t="s">
        <v>190</v>
      </c>
      <c r="B9" s="165"/>
      <c r="C9" s="440">
        <f t="shared" ref="C9:H9" si="2">(SUM(C6:C8))-C5</f>
        <v>0</v>
      </c>
      <c r="D9" s="440">
        <f t="shared" si="2"/>
        <v>0</v>
      </c>
      <c r="E9" s="440">
        <f t="shared" si="2"/>
        <v>0</v>
      </c>
      <c r="F9" s="440">
        <f t="shared" si="2"/>
        <v>0</v>
      </c>
      <c r="G9" s="440">
        <f t="shared" si="2"/>
        <v>0</v>
      </c>
      <c r="H9" s="441">
        <f t="shared" si="2"/>
        <v>0</v>
      </c>
      <c r="I9" s="440">
        <f t="shared" ref="I9:AG9" si="3">(SUM(I6:I8))-I5</f>
        <v>0</v>
      </c>
      <c r="J9" s="440">
        <f t="shared" si="3"/>
        <v>0</v>
      </c>
      <c r="K9" s="440">
        <f t="shared" si="3"/>
        <v>0</v>
      </c>
      <c r="L9" s="440">
        <f t="shared" si="3"/>
        <v>0</v>
      </c>
      <c r="M9" s="440">
        <f t="shared" si="3"/>
        <v>0</v>
      </c>
      <c r="N9" s="440">
        <f t="shared" si="3"/>
        <v>0</v>
      </c>
      <c r="O9" s="440">
        <f t="shared" si="3"/>
        <v>0</v>
      </c>
      <c r="P9" s="440">
        <f t="shared" si="3"/>
        <v>0</v>
      </c>
      <c r="Q9" s="440">
        <f t="shared" si="3"/>
        <v>0</v>
      </c>
      <c r="R9" s="440">
        <f t="shared" si="3"/>
        <v>0</v>
      </c>
      <c r="S9" s="440">
        <f t="shared" si="3"/>
        <v>0</v>
      </c>
      <c r="T9" s="440">
        <f t="shared" si="3"/>
        <v>0</v>
      </c>
      <c r="U9" s="440">
        <f t="shared" si="3"/>
        <v>0</v>
      </c>
      <c r="V9" s="440">
        <f t="shared" si="3"/>
        <v>0</v>
      </c>
      <c r="W9" s="440">
        <f t="shared" si="3"/>
        <v>0</v>
      </c>
      <c r="X9" s="440">
        <f t="shared" si="3"/>
        <v>0</v>
      </c>
      <c r="Y9" s="440">
        <f t="shared" si="3"/>
        <v>0</v>
      </c>
      <c r="Z9" s="440">
        <f t="shared" si="3"/>
        <v>0</v>
      </c>
      <c r="AA9" s="440">
        <f t="shared" si="3"/>
        <v>0</v>
      </c>
      <c r="AB9" s="440">
        <f t="shared" si="3"/>
        <v>0</v>
      </c>
      <c r="AC9" s="440">
        <f t="shared" si="3"/>
        <v>0</v>
      </c>
      <c r="AD9" s="440">
        <f t="shared" si="3"/>
        <v>0</v>
      </c>
      <c r="AE9" s="440">
        <f t="shared" si="3"/>
        <v>0</v>
      </c>
      <c r="AF9" s="440">
        <f t="shared" si="3"/>
        <v>0</v>
      </c>
      <c r="AG9" s="441">
        <f t="shared" si="3"/>
        <v>0</v>
      </c>
      <c r="AH9" s="440">
        <f t="shared" ref="AH9:AT9" si="4">(SUM(AH6:AH8))-AH5</f>
        <v>0</v>
      </c>
      <c r="AI9" s="440">
        <f t="shared" si="4"/>
        <v>0</v>
      </c>
      <c r="AJ9" s="440">
        <f t="shared" si="4"/>
        <v>0</v>
      </c>
      <c r="AK9" s="440">
        <f t="shared" si="4"/>
        <v>0</v>
      </c>
      <c r="AL9" s="440">
        <f t="shared" si="4"/>
        <v>0</v>
      </c>
      <c r="AM9" s="440">
        <f t="shared" si="4"/>
        <v>0</v>
      </c>
      <c r="AN9" s="440">
        <f t="shared" si="4"/>
        <v>0</v>
      </c>
      <c r="AO9" s="440">
        <f t="shared" si="4"/>
        <v>0</v>
      </c>
      <c r="AP9" s="440">
        <f t="shared" si="4"/>
        <v>0</v>
      </c>
      <c r="AQ9" s="440">
        <f t="shared" si="4"/>
        <v>0</v>
      </c>
      <c r="AR9" s="440">
        <f t="shared" si="4"/>
        <v>0</v>
      </c>
      <c r="AS9" s="440">
        <f t="shared" si="4"/>
        <v>0</v>
      </c>
      <c r="AT9" s="442">
        <f t="shared" si="4"/>
        <v>0</v>
      </c>
    </row>
    <row r="10" spans="1:46" ht="15" customHeight="1">
      <c r="A10" s="166" t="s">
        <v>389</v>
      </c>
      <c r="B10" s="167" t="s">
        <v>183</v>
      </c>
      <c r="C10" s="443"/>
      <c r="D10" s="450">
        <f>C10</f>
        <v>0</v>
      </c>
      <c r="E10" s="450">
        <f>D10</f>
        <v>0</v>
      </c>
      <c r="F10" s="450">
        <f>E10</f>
        <v>0</v>
      </c>
      <c r="G10" s="450">
        <f>F10</f>
        <v>0</v>
      </c>
      <c r="H10" s="454">
        <f>G10</f>
        <v>0</v>
      </c>
      <c r="I10" s="450">
        <f t="shared" ref="I10:AT10" si="5">H10</f>
        <v>0</v>
      </c>
      <c r="J10" s="450">
        <f t="shared" si="5"/>
        <v>0</v>
      </c>
      <c r="K10" s="450">
        <f t="shared" si="5"/>
        <v>0</v>
      </c>
      <c r="L10" s="450">
        <f t="shared" si="5"/>
        <v>0</v>
      </c>
      <c r="M10" s="450">
        <f t="shared" si="5"/>
        <v>0</v>
      </c>
      <c r="N10" s="450">
        <f t="shared" si="5"/>
        <v>0</v>
      </c>
      <c r="O10" s="450">
        <f t="shared" si="5"/>
        <v>0</v>
      </c>
      <c r="P10" s="450">
        <f t="shared" si="5"/>
        <v>0</v>
      </c>
      <c r="Q10" s="450">
        <f t="shared" si="5"/>
        <v>0</v>
      </c>
      <c r="R10" s="450">
        <f t="shared" si="5"/>
        <v>0</v>
      </c>
      <c r="S10" s="450">
        <f t="shared" si="5"/>
        <v>0</v>
      </c>
      <c r="T10" s="450">
        <f t="shared" si="5"/>
        <v>0</v>
      </c>
      <c r="U10" s="450">
        <f t="shared" si="5"/>
        <v>0</v>
      </c>
      <c r="V10" s="450">
        <f t="shared" si="5"/>
        <v>0</v>
      </c>
      <c r="W10" s="450">
        <f t="shared" si="5"/>
        <v>0</v>
      </c>
      <c r="X10" s="450">
        <f t="shared" si="5"/>
        <v>0</v>
      </c>
      <c r="Y10" s="450">
        <f t="shared" si="5"/>
        <v>0</v>
      </c>
      <c r="Z10" s="450">
        <f t="shared" si="5"/>
        <v>0</v>
      </c>
      <c r="AA10" s="450">
        <f t="shared" si="5"/>
        <v>0</v>
      </c>
      <c r="AB10" s="450">
        <f t="shared" si="5"/>
        <v>0</v>
      </c>
      <c r="AC10" s="450">
        <f t="shared" si="5"/>
        <v>0</v>
      </c>
      <c r="AD10" s="450">
        <f t="shared" si="5"/>
        <v>0</v>
      </c>
      <c r="AE10" s="450">
        <f t="shared" si="5"/>
        <v>0</v>
      </c>
      <c r="AF10" s="450">
        <f t="shared" si="5"/>
        <v>0</v>
      </c>
      <c r="AG10" s="454">
        <f t="shared" si="5"/>
        <v>0</v>
      </c>
      <c r="AH10" s="450">
        <f t="shared" si="5"/>
        <v>0</v>
      </c>
      <c r="AI10" s="450">
        <f t="shared" si="5"/>
        <v>0</v>
      </c>
      <c r="AJ10" s="450">
        <f t="shared" si="5"/>
        <v>0</v>
      </c>
      <c r="AK10" s="450">
        <f t="shared" si="5"/>
        <v>0</v>
      </c>
      <c r="AL10" s="450">
        <f t="shared" si="5"/>
        <v>0</v>
      </c>
      <c r="AM10" s="450">
        <f t="shared" si="5"/>
        <v>0</v>
      </c>
      <c r="AN10" s="450">
        <f t="shared" si="5"/>
        <v>0</v>
      </c>
      <c r="AO10" s="450">
        <f t="shared" si="5"/>
        <v>0</v>
      </c>
      <c r="AP10" s="450">
        <f t="shared" si="5"/>
        <v>0</v>
      </c>
      <c r="AQ10" s="450">
        <f t="shared" si="5"/>
        <v>0</v>
      </c>
      <c r="AR10" s="450">
        <f t="shared" si="5"/>
        <v>0</v>
      </c>
      <c r="AS10" s="450">
        <f t="shared" si="5"/>
        <v>0</v>
      </c>
      <c r="AT10" s="455">
        <f t="shared" si="5"/>
        <v>0</v>
      </c>
    </row>
    <row r="11" spans="1:46" ht="15" customHeight="1">
      <c r="A11" s="158" t="s">
        <v>191</v>
      </c>
      <c r="B11" s="847"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8"/>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AT13" si="6">C12+C11-C10</f>
        <v>0</v>
      </c>
      <c r="D13" s="445">
        <f t="shared" si="6"/>
        <v>0</v>
      </c>
      <c r="E13" s="445">
        <f t="shared" si="6"/>
        <v>0</v>
      </c>
      <c r="F13" s="445">
        <f t="shared" si="6"/>
        <v>0</v>
      </c>
      <c r="G13" s="445">
        <f t="shared" si="6"/>
        <v>0</v>
      </c>
      <c r="H13" s="446">
        <f t="shared" si="6"/>
        <v>0</v>
      </c>
      <c r="I13" s="445">
        <f t="shared" si="6"/>
        <v>0</v>
      </c>
      <c r="J13" s="445">
        <f t="shared" si="6"/>
        <v>0</v>
      </c>
      <c r="K13" s="445">
        <f t="shared" si="6"/>
        <v>0</v>
      </c>
      <c r="L13" s="445">
        <f t="shared" si="6"/>
        <v>0</v>
      </c>
      <c r="M13" s="445">
        <f t="shared" si="6"/>
        <v>0</v>
      </c>
      <c r="N13" s="445">
        <f t="shared" si="6"/>
        <v>0</v>
      </c>
      <c r="O13" s="445">
        <f t="shared" si="6"/>
        <v>0</v>
      </c>
      <c r="P13" s="445">
        <f t="shared" si="6"/>
        <v>0</v>
      </c>
      <c r="Q13" s="445">
        <f t="shared" si="6"/>
        <v>0</v>
      </c>
      <c r="R13" s="445">
        <f t="shared" si="6"/>
        <v>0</v>
      </c>
      <c r="S13" s="445">
        <f t="shared" si="6"/>
        <v>0</v>
      </c>
      <c r="T13" s="445">
        <f t="shared" si="6"/>
        <v>0</v>
      </c>
      <c r="U13" s="445">
        <f t="shared" si="6"/>
        <v>0</v>
      </c>
      <c r="V13" s="445">
        <f t="shared" si="6"/>
        <v>0</v>
      </c>
      <c r="W13" s="445">
        <f t="shared" si="6"/>
        <v>0</v>
      </c>
      <c r="X13" s="445">
        <f t="shared" si="6"/>
        <v>0</v>
      </c>
      <c r="Y13" s="445">
        <f t="shared" si="6"/>
        <v>0</v>
      </c>
      <c r="Z13" s="445">
        <f t="shared" si="6"/>
        <v>0</v>
      </c>
      <c r="AA13" s="445">
        <f t="shared" si="6"/>
        <v>0</v>
      </c>
      <c r="AB13" s="445">
        <f t="shared" si="6"/>
        <v>0</v>
      </c>
      <c r="AC13" s="445">
        <f t="shared" si="6"/>
        <v>0</v>
      </c>
      <c r="AD13" s="445">
        <f t="shared" si="6"/>
        <v>0</v>
      </c>
      <c r="AE13" s="445">
        <f t="shared" si="6"/>
        <v>0</v>
      </c>
      <c r="AF13" s="445">
        <f t="shared" si="6"/>
        <v>0</v>
      </c>
      <c r="AG13" s="446">
        <f t="shared" si="6"/>
        <v>0</v>
      </c>
      <c r="AH13" s="445">
        <f t="shared" si="6"/>
        <v>0</v>
      </c>
      <c r="AI13" s="445">
        <f t="shared" si="6"/>
        <v>0</v>
      </c>
      <c r="AJ13" s="445">
        <f t="shared" si="6"/>
        <v>0</v>
      </c>
      <c r="AK13" s="445">
        <f t="shared" si="6"/>
        <v>0</v>
      </c>
      <c r="AL13" s="445">
        <f t="shared" si="6"/>
        <v>0</v>
      </c>
      <c r="AM13" s="445">
        <f t="shared" si="6"/>
        <v>0</v>
      </c>
      <c r="AN13" s="445">
        <f t="shared" si="6"/>
        <v>0</v>
      </c>
      <c r="AO13" s="445">
        <f t="shared" si="6"/>
        <v>0</v>
      </c>
      <c r="AP13" s="445">
        <f t="shared" si="6"/>
        <v>0</v>
      </c>
      <c r="AQ13" s="445">
        <f t="shared" si="6"/>
        <v>0</v>
      </c>
      <c r="AR13" s="445">
        <f t="shared" si="6"/>
        <v>0</v>
      </c>
      <c r="AS13" s="445">
        <f t="shared" si="6"/>
        <v>0</v>
      </c>
      <c r="AT13" s="447">
        <f t="shared" si="6"/>
        <v>0</v>
      </c>
    </row>
    <row r="14" spans="1:46" ht="12.95" customHeight="1" thickBot="1">
      <c r="A14" s="755"/>
      <c r="B14" s="756"/>
      <c r="C14" s="757"/>
      <c r="D14" s="757"/>
      <c r="E14" s="757"/>
      <c r="F14" s="757"/>
      <c r="G14" s="757"/>
      <c r="H14" s="757"/>
      <c r="I14" s="758"/>
      <c r="J14" s="758"/>
      <c r="K14" s="758"/>
      <c r="L14" s="758"/>
      <c r="M14" s="758"/>
      <c r="N14" s="758"/>
      <c r="O14" s="758"/>
      <c r="P14" s="758"/>
      <c r="Q14" s="758"/>
      <c r="R14" s="758"/>
      <c r="S14" s="758"/>
      <c r="T14" s="758"/>
      <c r="U14" s="758"/>
      <c r="V14" s="758"/>
      <c r="W14" s="758"/>
      <c r="X14" s="758"/>
      <c r="Y14" s="758"/>
      <c r="Z14" s="758"/>
      <c r="AA14" s="758"/>
      <c r="AB14" s="758"/>
      <c r="AC14" s="758"/>
      <c r="AD14" s="758"/>
      <c r="AE14" s="758"/>
      <c r="AF14" s="758"/>
      <c r="AG14" s="759"/>
      <c r="AH14" s="758"/>
      <c r="AI14" s="758"/>
      <c r="AJ14" s="758"/>
      <c r="AK14" s="758"/>
      <c r="AL14" s="758"/>
      <c r="AM14" s="758"/>
      <c r="AN14" s="758"/>
      <c r="AO14" s="758"/>
      <c r="AP14" s="758"/>
      <c r="AQ14" s="758"/>
      <c r="AR14" s="758"/>
      <c r="AS14" s="758"/>
      <c r="AT14" s="760"/>
    </row>
    <row r="15" spans="1:46" ht="15" customHeight="1">
      <c r="A15" s="173" t="s">
        <v>405</v>
      </c>
      <c r="B15" s="174"/>
      <c r="C15" s="475">
        <f t="shared" ref="C15:AT15" si="7">SUM(C16:C20)</f>
        <v>0</v>
      </c>
      <c r="D15" s="475">
        <f t="shared" si="7"/>
        <v>0</v>
      </c>
      <c r="E15" s="475">
        <f t="shared" si="7"/>
        <v>0</v>
      </c>
      <c r="F15" s="475">
        <f t="shared" si="7"/>
        <v>0</v>
      </c>
      <c r="G15" s="475">
        <f t="shared" si="7"/>
        <v>0</v>
      </c>
      <c r="H15" s="475">
        <f t="shared" si="7"/>
        <v>0</v>
      </c>
      <c r="I15" s="475">
        <f t="shared" si="7"/>
        <v>0</v>
      </c>
      <c r="J15" s="475">
        <f t="shared" si="7"/>
        <v>0</v>
      </c>
      <c r="K15" s="475">
        <f t="shared" si="7"/>
        <v>0</v>
      </c>
      <c r="L15" s="475">
        <f t="shared" si="7"/>
        <v>0</v>
      </c>
      <c r="M15" s="475">
        <f t="shared" si="7"/>
        <v>0</v>
      </c>
      <c r="N15" s="475">
        <f t="shared" si="7"/>
        <v>0</v>
      </c>
      <c r="O15" s="475">
        <f t="shared" si="7"/>
        <v>0</v>
      </c>
      <c r="P15" s="475">
        <f t="shared" si="7"/>
        <v>0</v>
      </c>
      <c r="Q15" s="475">
        <f t="shared" si="7"/>
        <v>0</v>
      </c>
      <c r="R15" s="475">
        <f t="shared" si="7"/>
        <v>0</v>
      </c>
      <c r="S15" s="475">
        <f t="shared" si="7"/>
        <v>0</v>
      </c>
      <c r="T15" s="475">
        <f t="shared" si="7"/>
        <v>0</v>
      </c>
      <c r="U15" s="475">
        <f t="shared" si="7"/>
        <v>0</v>
      </c>
      <c r="V15" s="475">
        <f t="shared" si="7"/>
        <v>0</v>
      </c>
      <c r="W15" s="475">
        <f t="shared" si="7"/>
        <v>0</v>
      </c>
      <c r="X15" s="475">
        <f t="shared" si="7"/>
        <v>0</v>
      </c>
      <c r="Y15" s="475">
        <f t="shared" si="7"/>
        <v>0</v>
      </c>
      <c r="Z15" s="475">
        <f t="shared" si="7"/>
        <v>0</v>
      </c>
      <c r="AA15" s="475">
        <f t="shared" si="7"/>
        <v>0</v>
      </c>
      <c r="AB15" s="475">
        <f t="shared" si="7"/>
        <v>0</v>
      </c>
      <c r="AC15" s="475">
        <f t="shared" si="7"/>
        <v>0</v>
      </c>
      <c r="AD15" s="475">
        <f t="shared" si="7"/>
        <v>0</v>
      </c>
      <c r="AE15" s="475">
        <f t="shared" si="7"/>
        <v>0</v>
      </c>
      <c r="AF15" s="475">
        <f t="shared" si="7"/>
        <v>0</v>
      </c>
      <c r="AG15" s="475">
        <f t="shared" si="7"/>
        <v>0</v>
      </c>
      <c r="AH15" s="475">
        <f t="shared" si="7"/>
        <v>0</v>
      </c>
      <c r="AI15" s="475">
        <f t="shared" si="7"/>
        <v>0</v>
      </c>
      <c r="AJ15" s="475">
        <f t="shared" si="7"/>
        <v>0</v>
      </c>
      <c r="AK15" s="475">
        <f t="shared" si="7"/>
        <v>0</v>
      </c>
      <c r="AL15" s="475">
        <f t="shared" si="7"/>
        <v>0</v>
      </c>
      <c r="AM15" s="475">
        <f t="shared" si="7"/>
        <v>0</v>
      </c>
      <c r="AN15" s="475">
        <f t="shared" si="7"/>
        <v>0</v>
      </c>
      <c r="AO15" s="475">
        <f t="shared" si="7"/>
        <v>0</v>
      </c>
      <c r="AP15" s="475">
        <f t="shared" si="7"/>
        <v>0</v>
      </c>
      <c r="AQ15" s="475">
        <f t="shared" si="7"/>
        <v>0</v>
      </c>
      <c r="AR15" s="475">
        <f t="shared" si="7"/>
        <v>0</v>
      </c>
      <c r="AS15" s="475">
        <f t="shared" si="7"/>
        <v>0</v>
      </c>
      <c r="AT15" s="475">
        <f t="shared" si="7"/>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AT21" si="8">SUM(D22:D25)</f>
        <v>0</v>
      </c>
      <c r="E21" s="475">
        <f t="shared" si="8"/>
        <v>0</v>
      </c>
      <c r="F21" s="475">
        <f t="shared" si="8"/>
        <v>0</v>
      </c>
      <c r="G21" s="475">
        <f t="shared" si="8"/>
        <v>0</v>
      </c>
      <c r="H21" s="476">
        <f t="shared" si="8"/>
        <v>0</v>
      </c>
      <c r="I21" s="475">
        <f t="shared" si="8"/>
        <v>0</v>
      </c>
      <c r="J21" s="475">
        <f t="shared" si="8"/>
        <v>0</v>
      </c>
      <c r="K21" s="475">
        <f t="shared" si="8"/>
        <v>0</v>
      </c>
      <c r="L21" s="475">
        <f t="shared" si="8"/>
        <v>0</v>
      </c>
      <c r="M21" s="475">
        <f t="shared" si="8"/>
        <v>0</v>
      </c>
      <c r="N21" s="475">
        <f t="shared" si="8"/>
        <v>0</v>
      </c>
      <c r="O21" s="475">
        <f t="shared" si="8"/>
        <v>0</v>
      </c>
      <c r="P21" s="475">
        <f t="shared" si="8"/>
        <v>0</v>
      </c>
      <c r="Q21" s="475">
        <f t="shared" si="8"/>
        <v>0</v>
      </c>
      <c r="R21" s="475">
        <f t="shared" si="8"/>
        <v>0</v>
      </c>
      <c r="S21" s="475">
        <f t="shared" si="8"/>
        <v>0</v>
      </c>
      <c r="T21" s="475">
        <f t="shared" si="8"/>
        <v>0</v>
      </c>
      <c r="U21" s="475">
        <f t="shared" si="8"/>
        <v>0</v>
      </c>
      <c r="V21" s="475">
        <f t="shared" si="8"/>
        <v>0</v>
      </c>
      <c r="W21" s="475">
        <f t="shared" si="8"/>
        <v>0</v>
      </c>
      <c r="X21" s="475">
        <f t="shared" si="8"/>
        <v>0</v>
      </c>
      <c r="Y21" s="475">
        <f t="shared" si="8"/>
        <v>0</v>
      </c>
      <c r="Z21" s="475">
        <f t="shared" si="8"/>
        <v>0</v>
      </c>
      <c r="AA21" s="475">
        <f t="shared" si="8"/>
        <v>0</v>
      </c>
      <c r="AB21" s="475">
        <f t="shared" si="8"/>
        <v>0</v>
      </c>
      <c r="AC21" s="475">
        <f t="shared" si="8"/>
        <v>0</v>
      </c>
      <c r="AD21" s="475">
        <f t="shared" si="8"/>
        <v>0</v>
      </c>
      <c r="AE21" s="475">
        <f t="shared" si="8"/>
        <v>0</v>
      </c>
      <c r="AF21" s="475">
        <f t="shared" si="8"/>
        <v>0</v>
      </c>
      <c r="AG21" s="476">
        <f t="shared" si="8"/>
        <v>0</v>
      </c>
      <c r="AH21" s="475">
        <f t="shared" si="8"/>
        <v>0</v>
      </c>
      <c r="AI21" s="475">
        <f t="shared" si="8"/>
        <v>0</v>
      </c>
      <c r="AJ21" s="475">
        <f t="shared" si="8"/>
        <v>0</v>
      </c>
      <c r="AK21" s="475">
        <f t="shared" si="8"/>
        <v>0</v>
      </c>
      <c r="AL21" s="475">
        <f t="shared" si="8"/>
        <v>0</v>
      </c>
      <c r="AM21" s="475">
        <f t="shared" si="8"/>
        <v>0</v>
      </c>
      <c r="AN21" s="475">
        <f t="shared" si="8"/>
        <v>0</v>
      </c>
      <c r="AO21" s="475">
        <f t="shared" si="8"/>
        <v>0</v>
      </c>
      <c r="AP21" s="475">
        <f t="shared" si="8"/>
        <v>0</v>
      </c>
      <c r="AQ21" s="475">
        <f t="shared" si="8"/>
        <v>0</v>
      </c>
      <c r="AR21" s="475">
        <f t="shared" si="8"/>
        <v>0</v>
      </c>
      <c r="AS21" s="475">
        <f t="shared" si="8"/>
        <v>0</v>
      </c>
      <c r="AT21" s="477">
        <f t="shared" si="8"/>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64"/>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AT27" si="9">C27</f>
        <v>0</v>
      </c>
      <c r="E27" s="469">
        <f t="shared" si="9"/>
        <v>0</v>
      </c>
      <c r="F27" s="469">
        <f t="shared" si="9"/>
        <v>0</v>
      </c>
      <c r="G27" s="469">
        <f t="shared" si="9"/>
        <v>0</v>
      </c>
      <c r="H27" s="469">
        <f t="shared" si="9"/>
        <v>0</v>
      </c>
      <c r="I27" s="469">
        <f t="shared" si="9"/>
        <v>0</v>
      </c>
      <c r="J27" s="469">
        <f t="shared" si="9"/>
        <v>0</v>
      </c>
      <c r="K27" s="469">
        <f t="shared" si="9"/>
        <v>0</v>
      </c>
      <c r="L27" s="469">
        <f t="shared" si="9"/>
        <v>0</v>
      </c>
      <c r="M27" s="469">
        <f t="shared" si="9"/>
        <v>0</v>
      </c>
      <c r="N27" s="469">
        <f t="shared" si="9"/>
        <v>0</v>
      </c>
      <c r="O27" s="469">
        <f t="shared" si="9"/>
        <v>0</v>
      </c>
      <c r="P27" s="469">
        <f t="shared" si="9"/>
        <v>0</v>
      </c>
      <c r="Q27" s="469">
        <f t="shared" si="9"/>
        <v>0</v>
      </c>
      <c r="R27" s="469">
        <f t="shared" si="9"/>
        <v>0</v>
      </c>
      <c r="S27" s="469">
        <f t="shared" si="9"/>
        <v>0</v>
      </c>
      <c r="T27" s="469">
        <f t="shared" si="9"/>
        <v>0</v>
      </c>
      <c r="U27" s="469">
        <f t="shared" si="9"/>
        <v>0</v>
      </c>
      <c r="V27" s="469">
        <f t="shared" si="9"/>
        <v>0</v>
      </c>
      <c r="W27" s="469">
        <f t="shared" si="9"/>
        <v>0</v>
      </c>
      <c r="X27" s="469">
        <f t="shared" si="9"/>
        <v>0</v>
      </c>
      <c r="Y27" s="469">
        <f t="shared" si="9"/>
        <v>0</v>
      </c>
      <c r="Z27" s="469">
        <f t="shared" si="9"/>
        <v>0</v>
      </c>
      <c r="AA27" s="469">
        <f t="shared" si="9"/>
        <v>0</v>
      </c>
      <c r="AB27" s="469">
        <f t="shared" si="9"/>
        <v>0</v>
      </c>
      <c r="AC27" s="469">
        <f t="shared" si="9"/>
        <v>0</v>
      </c>
      <c r="AD27" s="469">
        <f t="shared" si="9"/>
        <v>0</v>
      </c>
      <c r="AE27" s="469">
        <f t="shared" si="9"/>
        <v>0</v>
      </c>
      <c r="AF27" s="469">
        <f t="shared" si="9"/>
        <v>0</v>
      </c>
      <c r="AG27" s="469">
        <f t="shared" si="9"/>
        <v>0</v>
      </c>
      <c r="AH27" s="469">
        <f t="shared" si="9"/>
        <v>0</v>
      </c>
      <c r="AI27" s="469">
        <f t="shared" si="9"/>
        <v>0</v>
      </c>
      <c r="AJ27" s="469">
        <f t="shared" si="9"/>
        <v>0</v>
      </c>
      <c r="AK27" s="469">
        <f t="shared" si="9"/>
        <v>0</v>
      </c>
      <c r="AL27" s="469">
        <f t="shared" si="9"/>
        <v>0</v>
      </c>
      <c r="AM27" s="469">
        <f t="shared" si="9"/>
        <v>0</v>
      </c>
      <c r="AN27" s="469">
        <f t="shared" si="9"/>
        <v>0</v>
      </c>
      <c r="AO27" s="469">
        <f t="shared" si="9"/>
        <v>0</v>
      </c>
      <c r="AP27" s="469">
        <f t="shared" si="9"/>
        <v>0</v>
      </c>
      <c r="AQ27" s="469">
        <f t="shared" si="9"/>
        <v>0</v>
      </c>
      <c r="AR27" s="469">
        <f t="shared" si="9"/>
        <v>0</v>
      </c>
      <c r="AS27" s="469">
        <f t="shared" si="9"/>
        <v>0</v>
      </c>
      <c r="AT27" s="469">
        <f t="shared" si="9"/>
        <v>0</v>
      </c>
    </row>
    <row r="28" spans="1:46" ht="15" customHeight="1">
      <c r="A28" s="158" t="s">
        <v>413</v>
      </c>
      <c r="B28" s="847"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49"/>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10">(SUM(D28:D29))-D27</f>
        <v>0</v>
      </c>
      <c r="E30" s="440">
        <f t="shared" ref="E30:AT30" si="11">(SUM(E28:E29))-E27</f>
        <v>0</v>
      </c>
      <c r="F30" s="440">
        <f t="shared" si="11"/>
        <v>0</v>
      </c>
      <c r="G30" s="440">
        <f t="shared" si="11"/>
        <v>0</v>
      </c>
      <c r="H30" s="440">
        <f t="shared" si="11"/>
        <v>0</v>
      </c>
      <c r="I30" s="440">
        <f t="shared" si="11"/>
        <v>0</v>
      </c>
      <c r="J30" s="440">
        <f t="shared" si="11"/>
        <v>0</v>
      </c>
      <c r="K30" s="440">
        <f t="shared" si="11"/>
        <v>0</v>
      </c>
      <c r="L30" s="440">
        <f t="shared" si="11"/>
        <v>0</v>
      </c>
      <c r="M30" s="440">
        <f t="shared" si="11"/>
        <v>0</v>
      </c>
      <c r="N30" s="440">
        <f t="shared" si="11"/>
        <v>0</v>
      </c>
      <c r="O30" s="440">
        <f t="shared" si="11"/>
        <v>0</v>
      </c>
      <c r="P30" s="440">
        <f t="shared" si="11"/>
        <v>0</v>
      </c>
      <c r="Q30" s="440">
        <f t="shared" si="11"/>
        <v>0</v>
      </c>
      <c r="R30" s="440">
        <f t="shared" si="11"/>
        <v>0</v>
      </c>
      <c r="S30" s="440">
        <f t="shared" si="11"/>
        <v>0</v>
      </c>
      <c r="T30" s="440">
        <f t="shared" si="11"/>
        <v>0</v>
      </c>
      <c r="U30" s="440">
        <f t="shared" si="11"/>
        <v>0</v>
      </c>
      <c r="V30" s="440">
        <f t="shared" si="11"/>
        <v>0</v>
      </c>
      <c r="W30" s="440">
        <f t="shared" si="11"/>
        <v>0</v>
      </c>
      <c r="X30" s="440">
        <f t="shared" si="11"/>
        <v>0</v>
      </c>
      <c r="Y30" s="440">
        <f t="shared" si="11"/>
        <v>0</v>
      </c>
      <c r="Z30" s="440">
        <f t="shared" si="11"/>
        <v>0</v>
      </c>
      <c r="AA30" s="440">
        <f t="shared" si="11"/>
        <v>0</v>
      </c>
      <c r="AB30" s="440">
        <f t="shared" si="11"/>
        <v>0</v>
      </c>
      <c r="AC30" s="440">
        <f t="shared" si="11"/>
        <v>0</v>
      </c>
      <c r="AD30" s="440">
        <f t="shared" si="11"/>
        <v>0</v>
      </c>
      <c r="AE30" s="440">
        <f t="shared" si="11"/>
        <v>0</v>
      </c>
      <c r="AF30" s="440">
        <f t="shared" si="11"/>
        <v>0</v>
      </c>
      <c r="AG30" s="440">
        <f t="shared" si="11"/>
        <v>0</v>
      </c>
      <c r="AH30" s="440">
        <f t="shared" si="11"/>
        <v>0</v>
      </c>
      <c r="AI30" s="440">
        <f t="shared" si="11"/>
        <v>0</v>
      </c>
      <c r="AJ30" s="440">
        <f t="shared" si="11"/>
        <v>0</v>
      </c>
      <c r="AK30" s="440">
        <f t="shared" si="11"/>
        <v>0</v>
      </c>
      <c r="AL30" s="440">
        <f t="shared" si="11"/>
        <v>0</v>
      </c>
      <c r="AM30" s="440">
        <f t="shared" si="11"/>
        <v>0</v>
      </c>
      <c r="AN30" s="440">
        <f t="shared" si="11"/>
        <v>0</v>
      </c>
      <c r="AO30" s="440">
        <f t="shared" si="11"/>
        <v>0</v>
      </c>
      <c r="AP30" s="440">
        <f t="shared" si="11"/>
        <v>0</v>
      </c>
      <c r="AQ30" s="440">
        <f t="shared" si="11"/>
        <v>0</v>
      </c>
      <c r="AR30" s="440">
        <f t="shared" si="11"/>
        <v>0</v>
      </c>
      <c r="AS30" s="440">
        <f t="shared" si="11"/>
        <v>0</v>
      </c>
      <c r="AT30" s="440">
        <f t="shared" si="11"/>
        <v>0</v>
      </c>
    </row>
    <row r="31" spans="1:46" ht="15" customHeight="1">
      <c r="A31" s="155" t="s">
        <v>416</v>
      </c>
      <c r="B31" s="156" t="s">
        <v>410</v>
      </c>
      <c r="C31" s="547">
        <v>0</v>
      </c>
      <c r="D31" s="470">
        <f>C31</f>
        <v>0</v>
      </c>
      <c r="E31" s="470">
        <f t="shared" ref="E31:AT31" si="12">D31</f>
        <v>0</v>
      </c>
      <c r="F31" s="470">
        <f t="shared" si="12"/>
        <v>0</v>
      </c>
      <c r="G31" s="470">
        <f t="shared" si="12"/>
        <v>0</v>
      </c>
      <c r="H31" s="470">
        <f t="shared" si="12"/>
        <v>0</v>
      </c>
      <c r="I31" s="470">
        <f t="shared" si="12"/>
        <v>0</v>
      </c>
      <c r="J31" s="470">
        <f t="shared" si="12"/>
        <v>0</v>
      </c>
      <c r="K31" s="470">
        <f t="shared" si="12"/>
        <v>0</v>
      </c>
      <c r="L31" s="470">
        <f t="shared" si="12"/>
        <v>0</v>
      </c>
      <c r="M31" s="470">
        <f t="shared" si="12"/>
        <v>0</v>
      </c>
      <c r="N31" s="470">
        <f t="shared" si="12"/>
        <v>0</v>
      </c>
      <c r="O31" s="470">
        <f t="shared" si="12"/>
        <v>0</v>
      </c>
      <c r="P31" s="470">
        <f t="shared" si="12"/>
        <v>0</v>
      </c>
      <c r="Q31" s="470">
        <f t="shared" si="12"/>
        <v>0</v>
      </c>
      <c r="R31" s="470">
        <f t="shared" si="12"/>
        <v>0</v>
      </c>
      <c r="S31" s="470">
        <f t="shared" si="12"/>
        <v>0</v>
      </c>
      <c r="T31" s="470">
        <f t="shared" si="12"/>
        <v>0</v>
      </c>
      <c r="U31" s="470">
        <f t="shared" si="12"/>
        <v>0</v>
      </c>
      <c r="V31" s="470">
        <f t="shared" si="12"/>
        <v>0</v>
      </c>
      <c r="W31" s="470">
        <f t="shared" si="12"/>
        <v>0</v>
      </c>
      <c r="X31" s="470">
        <f t="shared" si="12"/>
        <v>0</v>
      </c>
      <c r="Y31" s="470">
        <f t="shared" si="12"/>
        <v>0</v>
      </c>
      <c r="Z31" s="470">
        <f t="shared" si="12"/>
        <v>0</v>
      </c>
      <c r="AA31" s="470">
        <f t="shared" si="12"/>
        <v>0</v>
      </c>
      <c r="AB31" s="470">
        <f t="shared" si="12"/>
        <v>0</v>
      </c>
      <c r="AC31" s="470">
        <f t="shared" si="12"/>
        <v>0</v>
      </c>
      <c r="AD31" s="470">
        <f t="shared" si="12"/>
        <v>0</v>
      </c>
      <c r="AE31" s="470">
        <f t="shared" si="12"/>
        <v>0</v>
      </c>
      <c r="AF31" s="470">
        <f t="shared" si="12"/>
        <v>0</v>
      </c>
      <c r="AG31" s="470">
        <f t="shared" si="12"/>
        <v>0</v>
      </c>
      <c r="AH31" s="470">
        <f t="shared" si="12"/>
        <v>0</v>
      </c>
      <c r="AI31" s="470">
        <f t="shared" si="12"/>
        <v>0</v>
      </c>
      <c r="AJ31" s="470">
        <f t="shared" si="12"/>
        <v>0</v>
      </c>
      <c r="AK31" s="470">
        <f t="shared" si="12"/>
        <v>0</v>
      </c>
      <c r="AL31" s="470">
        <f t="shared" si="12"/>
        <v>0</v>
      </c>
      <c r="AM31" s="470">
        <f t="shared" si="12"/>
        <v>0</v>
      </c>
      <c r="AN31" s="470">
        <f t="shared" si="12"/>
        <v>0</v>
      </c>
      <c r="AO31" s="470">
        <f t="shared" si="12"/>
        <v>0</v>
      </c>
      <c r="AP31" s="470">
        <f t="shared" si="12"/>
        <v>0</v>
      </c>
      <c r="AQ31" s="470">
        <f t="shared" si="12"/>
        <v>0</v>
      </c>
      <c r="AR31" s="470">
        <f t="shared" si="12"/>
        <v>0</v>
      </c>
      <c r="AS31" s="470">
        <f t="shared" si="12"/>
        <v>0</v>
      </c>
      <c r="AT31" s="470">
        <f t="shared" si="12"/>
        <v>0</v>
      </c>
    </row>
    <row r="32" spans="1:46" ht="15" customHeight="1">
      <c r="A32" s="158" t="s">
        <v>417</v>
      </c>
      <c r="B32" s="847"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60" ht="15" customHeight="1">
      <c r="A33" s="158" t="s">
        <v>418</v>
      </c>
      <c r="B33" s="849"/>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60" ht="15" customHeight="1" thickBot="1">
      <c r="A34" s="471" t="s">
        <v>424</v>
      </c>
      <c r="B34" s="472"/>
      <c r="C34" s="473">
        <f ca="1">(SUM(C32:C33))-C31</f>
        <v>0</v>
      </c>
      <c r="D34" s="473">
        <f t="shared" ref="D34:AT34" ca="1" si="13">(SUM(D32:D33))-D31</f>
        <v>0</v>
      </c>
      <c r="E34" s="473">
        <f t="shared" ca="1" si="13"/>
        <v>0</v>
      </c>
      <c r="F34" s="473">
        <f t="shared" ca="1" si="13"/>
        <v>0</v>
      </c>
      <c r="G34" s="473">
        <f t="shared" ca="1" si="13"/>
        <v>0</v>
      </c>
      <c r="H34" s="473">
        <f t="shared" ca="1" si="13"/>
        <v>0</v>
      </c>
      <c r="I34" s="473">
        <f t="shared" ca="1" si="13"/>
        <v>0</v>
      </c>
      <c r="J34" s="473">
        <f t="shared" ca="1" si="13"/>
        <v>0</v>
      </c>
      <c r="K34" s="473">
        <f t="shared" ca="1" si="13"/>
        <v>0</v>
      </c>
      <c r="L34" s="473">
        <f t="shared" ca="1" si="13"/>
        <v>0</v>
      </c>
      <c r="M34" s="473">
        <f t="shared" ca="1" si="13"/>
        <v>0</v>
      </c>
      <c r="N34" s="473">
        <f t="shared" ca="1" si="13"/>
        <v>0</v>
      </c>
      <c r="O34" s="473">
        <f t="shared" ca="1" si="13"/>
        <v>0</v>
      </c>
      <c r="P34" s="473">
        <f t="shared" ca="1" si="13"/>
        <v>0</v>
      </c>
      <c r="Q34" s="473">
        <f t="shared" ca="1" si="13"/>
        <v>0</v>
      </c>
      <c r="R34" s="473">
        <f t="shared" ca="1" si="13"/>
        <v>0</v>
      </c>
      <c r="S34" s="473">
        <f t="shared" ca="1" si="13"/>
        <v>0</v>
      </c>
      <c r="T34" s="473">
        <f t="shared" ca="1" si="13"/>
        <v>0</v>
      </c>
      <c r="U34" s="473">
        <f t="shared" ca="1" si="13"/>
        <v>0</v>
      </c>
      <c r="V34" s="473">
        <f t="shared" ca="1" si="13"/>
        <v>0</v>
      </c>
      <c r="W34" s="473">
        <f t="shared" ca="1" si="13"/>
        <v>0</v>
      </c>
      <c r="X34" s="473">
        <f t="shared" ca="1" si="13"/>
        <v>0</v>
      </c>
      <c r="Y34" s="473">
        <f t="shared" ca="1" si="13"/>
        <v>0</v>
      </c>
      <c r="Z34" s="473">
        <f t="shared" ca="1" si="13"/>
        <v>0</v>
      </c>
      <c r="AA34" s="473">
        <f t="shared" ca="1" si="13"/>
        <v>0</v>
      </c>
      <c r="AB34" s="473">
        <f t="shared" ca="1" si="13"/>
        <v>0</v>
      </c>
      <c r="AC34" s="473">
        <f t="shared" ca="1" si="13"/>
        <v>0</v>
      </c>
      <c r="AD34" s="473">
        <f t="shared" ca="1" si="13"/>
        <v>0</v>
      </c>
      <c r="AE34" s="473">
        <f t="shared" ca="1" si="13"/>
        <v>0</v>
      </c>
      <c r="AF34" s="473">
        <f t="shared" ca="1" si="13"/>
        <v>0</v>
      </c>
      <c r="AG34" s="473">
        <f t="shared" ca="1" si="13"/>
        <v>0</v>
      </c>
      <c r="AH34" s="473">
        <f t="shared" ca="1" si="13"/>
        <v>0</v>
      </c>
      <c r="AI34" s="473">
        <f t="shared" ca="1" si="13"/>
        <v>0</v>
      </c>
      <c r="AJ34" s="473">
        <f t="shared" ca="1" si="13"/>
        <v>0</v>
      </c>
      <c r="AK34" s="473">
        <f t="shared" ca="1" si="13"/>
        <v>0</v>
      </c>
      <c r="AL34" s="473">
        <f t="shared" ca="1" si="13"/>
        <v>0</v>
      </c>
      <c r="AM34" s="473">
        <f t="shared" ca="1" si="13"/>
        <v>0</v>
      </c>
      <c r="AN34" s="473">
        <f t="shared" ca="1" si="13"/>
        <v>0</v>
      </c>
      <c r="AO34" s="473">
        <f t="shared" ca="1" si="13"/>
        <v>0</v>
      </c>
      <c r="AP34" s="473">
        <f t="shared" ca="1" si="13"/>
        <v>0</v>
      </c>
      <c r="AQ34" s="473">
        <f t="shared" ca="1" si="13"/>
        <v>0</v>
      </c>
      <c r="AR34" s="473">
        <f t="shared" ca="1" si="13"/>
        <v>0</v>
      </c>
      <c r="AS34" s="473">
        <f t="shared" ca="1" si="13"/>
        <v>0</v>
      </c>
      <c r="AT34" s="473">
        <f t="shared" ca="1" si="13"/>
        <v>0</v>
      </c>
    </row>
    <row r="35" spans="1:60" ht="40.700000000000003" customHeight="1" thickBot="1">
      <c r="A35" s="353" t="s">
        <v>431</v>
      </c>
      <c r="B35" s="182"/>
      <c r="C35" s="549">
        <f t="shared" ref="C35:E35" ca="1" si="14">C9+C13+C15-C21-C30-C34</f>
        <v>0</v>
      </c>
      <c r="D35" s="549">
        <f t="shared" ca="1" si="14"/>
        <v>0</v>
      </c>
      <c r="E35" s="549">
        <f t="shared" ca="1" si="14"/>
        <v>0</v>
      </c>
      <c r="F35" s="549">
        <f ca="1">F9+F13+F15-F21-F30-F34</f>
        <v>0</v>
      </c>
      <c r="G35" s="549">
        <f t="shared" ref="G35:AT35" ca="1" si="15">G9+G13+G15-G21-G30-G34</f>
        <v>0</v>
      </c>
      <c r="H35" s="549">
        <f t="shared" ca="1" si="15"/>
        <v>0</v>
      </c>
      <c r="I35" s="549">
        <f t="shared" ca="1" si="15"/>
        <v>0</v>
      </c>
      <c r="J35" s="549">
        <f t="shared" ca="1" si="15"/>
        <v>0</v>
      </c>
      <c r="K35" s="549">
        <f t="shared" ca="1" si="15"/>
        <v>0</v>
      </c>
      <c r="L35" s="549">
        <f t="shared" ca="1" si="15"/>
        <v>0</v>
      </c>
      <c r="M35" s="549">
        <f t="shared" ca="1" si="15"/>
        <v>0</v>
      </c>
      <c r="N35" s="549">
        <f t="shared" ca="1" si="15"/>
        <v>0</v>
      </c>
      <c r="O35" s="549">
        <f t="shared" ca="1" si="15"/>
        <v>0</v>
      </c>
      <c r="P35" s="549">
        <f t="shared" ca="1" si="15"/>
        <v>0</v>
      </c>
      <c r="Q35" s="549">
        <f t="shared" ca="1" si="15"/>
        <v>0</v>
      </c>
      <c r="R35" s="549">
        <f t="shared" ca="1" si="15"/>
        <v>0</v>
      </c>
      <c r="S35" s="549">
        <f t="shared" ca="1" si="15"/>
        <v>0</v>
      </c>
      <c r="T35" s="549">
        <f t="shared" ca="1" si="15"/>
        <v>0</v>
      </c>
      <c r="U35" s="549">
        <f t="shared" ca="1" si="15"/>
        <v>0</v>
      </c>
      <c r="V35" s="549">
        <f t="shared" ca="1" si="15"/>
        <v>0</v>
      </c>
      <c r="W35" s="549">
        <f t="shared" ca="1" si="15"/>
        <v>0</v>
      </c>
      <c r="X35" s="549">
        <f t="shared" ca="1" si="15"/>
        <v>0</v>
      </c>
      <c r="Y35" s="549">
        <f t="shared" ca="1" si="15"/>
        <v>0</v>
      </c>
      <c r="Z35" s="549">
        <f t="shared" ca="1" si="15"/>
        <v>0</v>
      </c>
      <c r="AA35" s="549">
        <f t="shared" ca="1" si="15"/>
        <v>0</v>
      </c>
      <c r="AB35" s="549">
        <f t="shared" ca="1" si="15"/>
        <v>0</v>
      </c>
      <c r="AC35" s="549">
        <f t="shared" ca="1" si="15"/>
        <v>0</v>
      </c>
      <c r="AD35" s="549">
        <f t="shared" ca="1" si="15"/>
        <v>0</v>
      </c>
      <c r="AE35" s="549">
        <f t="shared" ca="1" si="15"/>
        <v>0</v>
      </c>
      <c r="AF35" s="549">
        <f t="shared" ca="1" si="15"/>
        <v>0</v>
      </c>
      <c r="AG35" s="549">
        <f t="shared" ca="1" si="15"/>
        <v>0</v>
      </c>
      <c r="AH35" s="549">
        <f t="shared" ca="1" si="15"/>
        <v>0</v>
      </c>
      <c r="AI35" s="549">
        <f t="shared" ca="1" si="15"/>
        <v>0</v>
      </c>
      <c r="AJ35" s="549">
        <f t="shared" ca="1" si="15"/>
        <v>0</v>
      </c>
      <c r="AK35" s="549">
        <f t="shared" ca="1" si="15"/>
        <v>0</v>
      </c>
      <c r="AL35" s="549">
        <f t="shared" ca="1" si="15"/>
        <v>0</v>
      </c>
      <c r="AM35" s="549">
        <f t="shared" ca="1" si="15"/>
        <v>0</v>
      </c>
      <c r="AN35" s="549">
        <f t="shared" ca="1" si="15"/>
        <v>0</v>
      </c>
      <c r="AO35" s="549">
        <f t="shared" ca="1" si="15"/>
        <v>0</v>
      </c>
      <c r="AP35" s="549">
        <f t="shared" ca="1" si="15"/>
        <v>0</v>
      </c>
      <c r="AQ35" s="549">
        <f t="shared" ca="1" si="15"/>
        <v>0</v>
      </c>
      <c r="AR35" s="549">
        <f t="shared" ca="1" si="15"/>
        <v>0</v>
      </c>
      <c r="AS35" s="549">
        <f t="shared" ca="1" si="15"/>
        <v>0</v>
      </c>
      <c r="AT35" s="549">
        <f t="shared" ca="1" si="15"/>
        <v>0</v>
      </c>
    </row>
    <row r="36" spans="1:60" ht="16.5" customHeight="1" thickBot="1">
      <c r="A36" s="752" t="s">
        <v>432</v>
      </c>
      <c r="B36" s="753"/>
      <c r="C36" s="753"/>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row>
    <row r="37" spans="1:60">
      <c r="A37" s="466" t="s">
        <v>409</v>
      </c>
      <c r="B37" s="467" t="s">
        <v>421</v>
      </c>
      <c r="C37" s="548">
        <v>0</v>
      </c>
      <c r="D37" s="474">
        <f>C37</f>
        <v>0</v>
      </c>
      <c r="E37" s="474">
        <f t="shared" ref="E37:AT37" si="16">D37</f>
        <v>0</v>
      </c>
      <c r="F37" s="474">
        <f t="shared" si="16"/>
        <v>0</v>
      </c>
      <c r="G37" s="474">
        <f t="shared" si="16"/>
        <v>0</v>
      </c>
      <c r="H37" s="474">
        <f t="shared" si="16"/>
        <v>0</v>
      </c>
      <c r="I37" s="474">
        <f t="shared" si="16"/>
        <v>0</v>
      </c>
      <c r="J37" s="474">
        <f t="shared" si="16"/>
        <v>0</v>
      </c>
      <c r="K37" s="474">
        <f t="shared" si="16"/>
        <v>0</v>
      </c>
      <c r="L37" s="474">
        <f t="shared" si="16"/>
        <v>0</v>
      </c>
      <c r="M37" s="474">
        <f t="shared" si="16"/>
        <v>0</v>
      </c>
      <c r="N37" s="474">
        <f t="shared" si="16"/>
        <v>0</v>
      </c>
      <c r="O37" s="474">
        <f t="shared" si="16"/>
        <v>0</v>
      </c>
      <c r="P37" s="474">
        <f t="shared" si="16"/>
        <v>0</v>
      </c>
      <c r="Q37" s="474">
        <f t="shared" si="16"/>
        <v>0</v>
      </c>
      <c r="R37" s="474">
        <f t="shared" si="16"/>
        <v>0</v>
      </c>
      <c r="S37" s="474">
        <f t="shared" si="16"/>
        <v>0</v>
      </c>
      <c r="T37" s="474">
        <f t="shared" si="16"/>
        <v>0</v>
      </c>
      <c r="U37" s="474">
        <f t="shared" si="16"/>
        <v>0</v>
      </c>
      <c r="V37" s="474">
        <f t="shared" si="16"/>
        <v>0</v>
      </c>
      <c r="W37" s="474">
        <f t="shared" si="16"/>
        <v>0</v>
      </c>
      <c r="X37" s="474">
        <f t="shared" si="16"/>
        <v>0</v>
      </c>
      <c r="Y37" s="474">
        <f t="shared" si="16"/>
        <v>0</v>
      </c>
      <c r="Z37" s="474">
        <f t="shared" si="16"/>
        <v>0</v>
      </c>
      <c r="AA37" s="474">
        <f t="shared" si="16"/>
        <v>0</v>
      </c>
      <c r="AB37" s="474">
        <f t="shared" si="16"/>
        <v>0</v>
      </c>
      <c r="AC37" s="474">
        <f t="shared" si="16"/>
        <v>0</v>
      </c>
      <c r="AD37" s="474">
        <f t="shared" si="16"/>
        <v>0</v>
      </c>
      <c r="AE37" s="474">
        <f t="shared" si="16"/>
        <v>0</v>
      </c>
      <c r="AF37" s="474">
        <f t="shared" si="16"/>
        <v>0</v>
      </c>
      <c r="AG37" s="474">
        <f t="shared" si="16"/>
        <v>0</v>
      </c>
      <c r="AH37" s="474">
        <f t="shared" si="16"/>
        <v>0</v>
      </c>
      <c r="AI37" s="474">
        <f t="shared" si="16"/>
        <v>0</v>
      </c>
      <c r="AJ37" s="474">
        <f t="shared" si="16"/>
        <v>0</v>
      </c>
      <c r="AK37" s="474">
        <f t="shared" si="16"/>
        <v>0</v>
      </c>
      <c r="AL37" s="474">
        <f t="shared" si="16"/>
        <v>0</v>
      </c>
      <c r="AM37" s="474">
        <f t="shared" si="16"/>
        <v>0</v>
      </c>
      <c r="AN37" s="474">
        <f t="shared" si="16"/>
        <v>0</v>
      </c>
      <c r="AO37" s="474">
        <f t="shared" si="16"/>
        <v>0</v>
      </c>
      <c r="AP37" s="474">
        <f t="shared" si="16"/>
        <v>0</v>
      </c>
      <c r="AQ37" s="474">
        <f t="shared" si="16"/>
        <v>0</v>
      </c>
      <c r="AR37" s="474">
        <f t="shared" si="16"/>
        <v>0</v>
      </c>
      <c r="AS37" s="474">
        <f t="shared" si="16"/>
        <v>0</v>
      </c>
      <c r="AT37" s="474">
        <f t="shared" si="16"/>
        <v>0</v>
      </c>
    </row>
    <row r="38" spans="1:60" ht="14.25" customHeight="1">
      <c r="A38" s="158" t="s">
        <v>419</v>
      </c>
      <c r="B38" s="847"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60">
      <c r="A39" s="158" t="s">
        <v>420</v>
      </c>
      <c r="B39" s="849"/>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60" ht="13.5" thickBot="1">
      <c r="A40" s="471" t="s">
        <v>425</v>
      </c>
      <c r="B40" s="472"/>
      <c r="C40" s="473">
        <f>(SUM(C38:C39))-C37</f>
        <v>0</v>
      </c>
      <c r="D40" s="473">
        <f t="shared" ref="D40" si="17">(SUM(D38:D39))-D37</f>
        <v>0</v>
      </c>
      <c r="E40" s="473">
        <f t="shared" ref="E40:AT40" si="18">(SUM(E38:E39))-E37</f>
        <v>0</v>
      </c>
      <c r="F40" s="473">
        <f t="shared" si="18"/>
        <v>0</v>
      </c>
      <c r="G40" s="473">
        <f t="shared" si="18"/>
        <v>0</v>
      </c>
      <c r="H40" s="473">
        <f t="shared" si="18"/>
        <v>0</v>
      </c>
      <c r="I40" s="473">
        <f t="shared" si="18"/>
        <v>0</v>
      </c>
      <c r="J40" s="473">
        <f t="shared" si="18"/>
        <v>0</v>
      </c>
      <c r="K40" s="473">
        <f t="shared" si="18"/>
        <v>0</v>
      </c>
      <c r="L40" s="473">
        <f t="shared" si="18"/>
        <v>0</v>
      </c>
      <c r="M40" s="473">
        <f t="shared" si="18"/>
        <v>0</v>
      </c>
      <c r="N40" s="473">
        <f t="shared" si="18"/>
        <v>0</v>
      </c>
      <c r="O40" s="473">
        <f t="shared" si="18"/>
        <v>0</v>
      </c>
      <c r="P40" s="473">
        <f t="shared" si="18"/>
        <v>0</v>
      </c>
      <c r="Q40" s="473">
        <f t="shared" si="18"/>
        <v>0</v>
      </c>
      <c r="R40" s="473">
        <f t="shared" si="18"/>
        <v>0</v>
      </c>
      <c r="S40" s="473">
        <f t="shared" si="18"/>
        <v>0</v>
      </c>
      <c r="T40" s="473">
        <f t="shared" si="18"/>
        <v>0</v>
      </c>
      <c r="U40" s="473">
        <f t="shared" si="18"/>
        <v>0</v>
      </c>
      <c r="V40" s="473">
        <f t="shared" si="18"/>
        <v>0</v>
      </c>
      <c r="W40" s="473">
        <f t="shared" si="18"/>
        <v>0</v>
      </c>
      <c r="X40" s="473">
        <f t="shared" si="18"/>
        <v>0</v>
      </c>
      <c r="Y40" s="473">
        <f t="shared" si="18"/>
        <v>0</v>
      </c>
      <c r="Z40" s="473">
        <f t="shared" si="18"/>
        <v>0</v>
      </c>
      <c r="AA40" s="473">
        <f t="shared" si="18"/>
        <v>0</v>
      </c>
      <c r="AB40" s="473">
        <f t="shared" si="18"/>
        <v>0</v>
      </c>
      <c r="AC40" s="473">
        <f t="shared" si="18"/>
        <v>0</v>
      </c>
      <c r="AD40" s="473">
        <f t="shared" si="18"/>
        <v>0</v>
      </c>
      <c r="AE40" s="473">
        <f t="shared" si="18"/>
        <v>0</v>
      </c>
      <c r="AF40" s="473">
        <f t="shared" si="18"/>
        <v>0</v>
      </c>
      <c r="AG40" s="473">
        <f t="shared" si="18"/>
        <v>0</v>
      </c>
      <c r="AH40" s="473">
        <f t="shared" si="18"/>
        <v>0</v>
      </c>
      <c r="AI40" s="473">
        <f t="shared" si="18"/>
        <v>0</v>
      </c>
      <c r="AJ40" s="473">
        <f t="shared" si="18"/>
        <v>0</v>
      </c>
      <c r="AK40" s="473">
        <f t="shared" si="18"/>
        <v>0</v>
      </c>
      <c r="AL40" s="473">
        <f t="shared" si="18"/>
        <v>0</v>
      </c>
      <c r="AM40" s="473">
        <f t="shared" si="18"/>
        <v>0</v>
      </c>
      <c r="AN40" s="473">
        <f t="shared" si="18"/>
        <v>0</v>
      </c>
      <c r="AO40" s="473">
        <f t="shared" si="18"/>
        <v>0</v>
      </c>
      <c r="AP40" s="473">
        <f t="shared" si="18"/>
        <v>0</v>
      </c>
      <c r="AQ40" s="473">
        <f t="shared" si="18"/>
        <v>0</v>
      </c>
      <c r="AR40" s="473">
        <f t="shared" si="18"/>
        <v>0</v>
      </c>
      <c r="AS40" s="473">
        <f t="shared" si="18"/>
        <v>0</v>
      </c>
      <c r="AT40" s="473">
        <f t="shared" si="18"/>
        <v>0</v>
      </c>
    </row>
    <row r="41" spans="1:60" ht="24" thickBot="1">
      <c r="A41" s="353" t="s">
        <v>433</v>
      </c>
      <c r="B41" s="182"/>
      <c r="C41" s="465">
        <f ca="1">C35-C40</f>
        <v>0</v>
      </c>
      <c r="D41" s="465">
        <f t="shared" ref="D41:AT41" ca="1" si="19">D35-D40</f>
        <v>0</v>
      </c>
      <c r="E41" s="465">
        <f t="shared" ca="1" si="19"/>
        <v>0</v>
      </c>
      <c r="F41" s="465">
        <f ca="1">F35-F40</f>
        <v>0</v>
      </c>
      <c r="G41" s="465">
        <f t="shared" ca="1" si="19"/>
        <v>0</v>
      </c>
      <c r="H41" s="465">
        <f t="shared" ca="1" si="19"/>
        <v>0</v>
      </c>
      <c r="I41" s="465">
        <f t="shared" ca="1" si="19"/>
        <v>0</v>
      </c>
      <c r="J41" s="465">
        <f t="shared" ca="1" si="19"/>
        <v>0</v>
      </c>
      <c r="K41" s="465">
        <f t="shared" ca="1" si="19"/>
        <v>0</v>
      </c>
      <c r="L41" s="465">
        <f t="shared" ca="1" si="19"/>
        <v>0</v>
      </c>
      <c r="M41" s="465">
        <f t="shared" ca="1" si="19"/>
        <v>0</v>
      </c>
      <c r="N41" s="465">
        <f t="shared" ca="1" si="19"/>
        <v>0</v>
      </c>
      <c r="O41" s="465">
        <f t="shared" ca="1" si="19"/>
        <v>0</v>
      </c>
      <c r="P41" s="465">
        <f t="shared" ca="1" si="19"/>
        <v>0</v>
      </c>
      <c r="Q41" s="465">
        <f t="shared" ca="1" si="19"/>
        <v>0</v>
      </c>
      <c r="R41" s="465">
        <f t="shared" ca="1" si="19"/>
        <v>0</v>
      </c>
      <c r="S41" s="465">
        <f t="shared" ca="1" si="19"/>
        <v>0</v>
      </c>
      <c r="T41" s="465">
        <f t="shared" ca="1" si="19"/>
        <v>0</v>
      </c>
      <c r="U41" s="465">
        <f t="shared" ca="1" si="19"/>
        <v>0</v>
      </c>
      <c r="V41" s="465">
        <f t="shared" ca="1" si="19"/>
        <v>0</v>
      </c>
      <c r="W41" s="465">
        <f t="shared" ca="1" si="19"/>
        <v>0</v>
      </c>
      <c r="X41" s="465">
        <f t="shared" ca="1" si="19"/>
        <v>0</v>
      </c>
      <c r="Y41" s="465">
        <f t="shared" ca="1" si="19"/>
        <v>0</v>
      </c>
      <c r="Z41" s="465">
        <f t="shared" ca="1" si="19"/>
        <v>0</v>
      </c>
      <c r="AA41" s="465">
        <f t="shared" ca="1" si="19"/>
        <v>0</v>
      </c>
      <c r="AB41" s="465">
        <f t="shared" ca="1" si="19"/>
        <v>0</v>
      </c>
      <c r="AC41" s="465">
        <f t="shared" ca="1" si="19"/>
        <v>0</v>
      </c>
      <c r="AD41" s="465">
        <f t="shared" ca="1" si="19"/>
        <v>0</v>
      </c>
      <c r="AE41" s="465">
        <f t="shared" ca="1" si="19"/>
        <v>0</v>
      </c>
      <c r="AF41" s="465">
        <f t="shared" ca="1" si="19"/>
        <v>0</v>
      </c>
      <c r="AG41" s="465">
        <f t="shared" ca="1" si="19"/>
        <v>0</v>
      </c>
      <c r="AH41" s="465">
        <f t="shared" ca="1" si="19"/>
        <v>0</v>
      </c>
      <c r="AI41" s="465">
        <f t="shared" ca="1" si="19"/>
        <v>0</v>
      </c>
      <c r="AJ41" s="465">
        <f t="shared" ca="1" si="19"/>
        <v>0</v>
      </c>
      <c r="AK41" s="465">
        <f t="shared" ca="1" si="19"/>
        <v>0</v>
      </c>
      <c r="AL41" s="465">
        <f t="shared" ca="1" si="19"/>
        <v>0</v>
      </c>
      <c r="AM41" s="465">
        <f t="shared" ca="1" si="19"/>
        <v>0</v>
      </c>
      <c r="AN41" s="465">
        <f t="shared" ca="1" si="19"/>
        <v>0</v>
      </c>
      <c r="AO41" s="465">
        <f t="shared" ca="1" si="19"/>
        <v>0</v>
      </c>
      <c r="AP41" s="465">
        <f t="shared" ca="1" si="19"/>
        <v>0</v>
      </c>
      <c r="AQ41" s="465">
        <f t="shared" ca="1" si="19"/>
        <v>0</v>
      </c>
      <c r="AR41" s="465">
        <f t="shared" ca="1" si="19"/>
        <v>0</v>
      </c>
      <c r="AS41" s="465">
        <f t="shared" ca="1" si="19"/>
        <v>0</v>
      </c>
      <c r="AT41" s="465">
        <f t="shared" ca="1" si="19"/>
        <v>0</v>
      </c>
    </row>
    <row r="42" spans="1:60" ht="13.5" thickBot="1">
      <c r="A42" s="764"/>
      <c r="B42" s="765"/>
      <c r="C42" s="765"/>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row>
    <row r="43" spans="1:60">
      <c r="A43" s="776" t="s">
        <v>481</v>
      </c>
      <c r="B43" s="777"/>
      <c r="C43" s="787"/>
      <c r="D43" s="799"/>
      <c r="E43" s="799"/>
      <c r="F43" s="799"/>
      <c r="G43" s="799"/>
      <c r="H43" s="799"/>
      <c r="I43" s="799"/>
      <c r="J43" s="799"/>
      <c r="K43" s="799"/>
      <c r="L43" s="799"/>
      <c r="M43" s="799"/>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row>
    <row r="44" spans="1:60">
      <c r="A44" s="789" t="s">
        <v>484</v>
      </c>
      <c r="B44" s="790"/>
      <c r="C44" s="791"/>
      <c r="D44" s="794"/>
      <c r="E44" s="794"/>
      <c r="F44" s="794"/>
      <c r="G44" s="794"/>
      <c r="H44" s="794"/>
      <c r="I44" s="794"/>
      <c r="J44" s="794"/>
      <c r="K44" s="794"/>
      <c r="L44" s="794"/>
      <c r="M44" s="794"/>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row>
    <row r="45" spans="1:60" ht="13.5" thickBot="1">
      <c r="A45" s="778" t="s">
        <v>482</v>
      </c>
      <c r="B45" s="779"/>
      <c r="C45" s="793">
        <f>C43*365*95%</f>
        <v>0</v>
      </c>
      <c r="D45" s="797">
        <f t="shared" ref="D45:AT45" si="20">D43*365*95%</f>
        <v>0</v>
      </c>
      <c r="E45" s="797">
        <f t="shared" si="20"/>
        <v>0</v>
      </c>
      <c r="F45" s="797">
        <f t="shared" si="20"/>
        <v>0</v>
      </c>
      <c r="G45" s="797">
        <f t="shared" si="20"/>
        <v>0</v>
      </c>
      <c r="H45" s="797">
        <f t="shared" si="20"/>
        <v>0</v>
      </c>
      <c r="I45" s="797">
        <f t="shared" si="20"/>
        <v>0</v>
      </c>
      <c r="J45" s="797">
        <f t="shared" si="20"/>
        <v>0</v>
      </c>
      <c r="K45" s="797">
        <f t="shared" si="20"/>
        <v>0</v>
      </c>
      <c r="L45" s="797">
        <f t="shared" si="20"/>
        <v>0</v>
      </c>
      <c r="M45" s="797">
        <f t="shared" si="20"/>
        <v>0</v>
      </c>
      <c r="N45" s="798">
        <f t="shared" si="20"/>
        <v>0</v>
      </c>
      <c r="O45" s="798">
        <f t="shared" si="20"/>
        <v>0</v>
      </c>
      <c r="P45" s="798">
        <f t="shared" si="20"/>
        <v>0</v>
      </c>
      <c r="Q45" s="798">
        <f t="shared" si="20"/>
        <v>0</v>
      </c>
      <c r="R45" s="798">
        <f t="shared" si="20"/>
        <v>0</v>
      </c>
      <c r="S45" s="798">
        <f t="shared" si="20"/>
        <v>0</v>
      </c>
      <c r="T45" s="798">
        <f t="shared" si="20"/>
        <v>0</v>
      </c>
      <c r="U45" s="798">
        <f t="shared" si="20"/>
        <v>0</v>
      </c>
      <c r="V45" s="798">
        <f t="shared" si="20"/>
        <v>0</v>
      </c>
      <c r="W45" s="798">
        <f t="shared" si="20"/>
        <v>0</v>
      </c>
      <c r="X45" s="798">
        <f t="shared" si="20"/>
        <v>0</v>
      </c>
      <c r="Y45" s="798">
        <f t="shared" si="20"/>
        <v>0</v>
      </c>
      <c r="Z45" s="798">
        <f t="shared" si="20"/>
        <v>0</v>
      </c>
      <c r="AA45" s="798">
        <f t="shared" si="20"/>
        <v>0</v>
      </c>
      <c r="AB45" s="798">
        <f t="shared" si="20"/>
        <v>0</v>
      </c>
      <c r="AC45" s="798">
        <f t="shared" si="20"/>
        <v>0</v>
      </c>
      <c r="AD45" s="798">
        <f t="shared" si="20"/>
        <v>0</v>
      </c>
      <c r="AE45" s="798">
        <f t="shared" si="20"/>
        <v>0</v>
      </c>
      <c r="AF45" s="798">
        <f t="shared" si="20"/>
        <v>0</v>
      </c>
      <c r="AG45" s="798">
        <f t="shared" si="20"/>
        <v>0</v>
      </c>
      <c r="AH45" s="798">
        <f t="shared" si="20"/>
        <v>0</v>
      </c>
      <c r="AI45" s="798">
        <f t="shared" si="20"/>
        <v>0</v>
      </c>
      <c r="AJ45" s="798">
        <f t="shared" si="20"/>
        <v>0</v>
      </c>
      <c r="AK45" s="798">
        <f t="shared" si="20"/>
        <v>0</v>
      </c>
      <c r="AL45" s="798">
        <f t="shared" si="20"/>
        <v>0</v>
      </c>
      <c r="AM45" s="798">
        <f t="shared" si="20"/>
        <v>0</v>
      </c>
      <c r="AN45" s="798">
        <f t="shared" si="20"/>
        <v>0</v>
      </c>
      <c r="AO45" s="798">
        <f t="shared" si="20"/>
        <v>0</v>
      </c>
      <c r="AP45" s="798">
        <f t="shared" si="20"/>
        <v>0</v>
      </c>
      <c r="AQ45" s="798">
        <f t="shared" si="20"/>
        <v>0</v>
      </c>
      <c r="AR45" s="798">
        <f t="shared" si="20"/>
        <v>0</v>
      </c>
      <c r="AS45" s="798">
        <f t="shared" si="20"/>
        <v>0</v>
      </c>
      <c r="AT45" s="798">
        <f t="shared" si="20"/>
        <v>0</v>
      </c>
    </row>
    <row r="46" spans="1:60">
      <c r="A46" s="751" t="s">
        <v>474</v>
      </c>
      <c r="B46" s="782"/>
      <c r="C46" s="792" t="e">
        <f ca="1">C41/($C$43*365)</f>
        <v>#DIV/0!</v>
      </c>
      <c r="D46" s="802" t="e">
        <f t="shared" ref="D46:AT46" ca="1" si="21">D41/($C$43*365)</f>
        <v>#DIV/0!</v>
      </c>
      <c r="E46" s="802" t="e">
        <f t="shared" ca="1" si="21"/>
        <v>#DIV/0!</v>
      </c>
      <c r="F46" s="802" t="e">
        <f t="shared" ca="1" si="21"/>
        <v>#DIV/0!</v>
      </c>
      <c r="G46" s="802" t="e">
        <f t="shared" ca="1" si="21"/>
        <v>#DIV/0!</v>
      </c>
      <c r="H46" s="802" t="e">
        <f t="shared" ca="1" si="21"/>
        <v>#DIV/0!</v>
      </c>
      <c r="I46" s="802" t="e">
        <f t="shared" ca="1" si="21"/>
        <v>#DIV/0!</v>
      </c>
      <c r="J46" s="802" t="e">
        <f t="shared" ca="1" si="21"/>
        <v>#DIV/0!</v>
      </c>
      <c r="K46" s="802" t="e">
        <f t="shared" ca="1" si="21"/>
        <v>#DIV/0!</v>
      </c>
      <c r="L46" s="802" t="e">
        <f t="shared" ca="1" si="21"/>
        <v>#DIV/0!</v>
      </c>
      <c r="M46" s="802" t="e">
        <f t="shared" ca="1" si="21"/>
        <v>#DIV/0!</v>
      </c>
      <c r="N46" s="803" t="e">
        <f t="shared" ca="1" si="21"/>
        <v>#DIV/0!</v>
      </c>
      <c r="O46" s="804" t="e">
        <f t="shared" ca="1" si="21"/>
        <v>#DIV/0!</v>
      </c>
      <c r="P46" s="804" t="e">
        <f t="shared" ca="1" si="21"/>
        <v>#DIV/0!</v>
      </c>
      <c r="Q46" s="804" t="e">
        <f t="shared" ca="1" si="21"/>
        <v>#DIV/0!</v>
      </c>
      <c r="R46" s="804" t="e">
        <f t="shared" ca="1" si="21"/>
        <v>#DIV/0!</v>
      </c>
      <c r="S46" s="804" t="e">
        <f t="shared" ca="1" si="21"/>
        <v>#DIV/0!</v>
      </c>
      <c r="T46" s="804" t="e">
        <f t="shared" ca="1" si="21"/>
        <v>#DIV/0!</v>
      </c>
      <c r="U46" s="804" t="e">
        <f t="shared" ca="1" si="21"/>
        <v>#DIV/0!</v>
      </c>
      <c r="V46" s="804" t="e">
        <f t="shared" ca="1" si="21"/>
        <v>#DIV/0!</v>
      </c>
      <c r="W46" s="804" t="e">
        <f t="shared" ca="1" si="21"/>
        <v>#DIV/0!</v>
      </c>
      <c r="X46" s="804" t="e">
        <f t="shared" ca="1" si="21"/>
        <v>#DIV/0!</v>
      </c>
      <c r="Y46" s="804" t="e">
        <f t="shared" ca="1" si="21"/>
        <v>#DIV/0!</v>
      </c>
      <c r="Z46" s="804" t="e">
        <f t="shared" ca="1" si="21"/>
        <v>#DIV/0!</v>
      </c>
      <c r="AA46" s="804" t="e">
        <f t="shared" ca="1" si="21"/>
        <v>#DIV/0!</v>
      </c>
      <c r="AB46" s="804" t="e">
        <f t="shared" ca="1" si="21"/>
        <v>#DIV/0!</v>
      </c>
      <c r="AC46" s="804" t="e">
        <f t="shared" ca="1" si="21"/>
        <v>#DIV/0!</v>
      </c>
      <c r="AD46" s="804" t="e">
        <f t="shared" ca="1" si="21"/>
        <v>#DIV/0!</v>
      </c>
      <c r="AE46" s="804" t="e">
        <f t="shared" ca="1" si="21"/>
        <v>#DIV/0!</v>
      </c>
      <c r="AF46" s="804" t="e">
        <f t="shared" ca="1" si="21"/>
        <v>#DIV/0!</v>
      </c>
      <c r="AG46" s="804" t="e">
        <f t="shared" ca="1" si="21"/>
        <v>#DIV/0!</v>
      </c>
      <c r="AH46" s="804" t="e">
        <f t="shared" ca="1" si="21"/>
        <v>#DIV/0!</v>
      </c>
      <c r="AI46" s="804" t="e">
        <f t="shared" ca="1" si="21"/>
        <v>#DIV/0!</v>
      </c>
      <c r="AJ46" s="804" t="e">
        <f t="shared" ca="1" si="21"/>
        <v>#DIV/0!</v>
      </c>
      <c r="AK46" s="804" t="e">
        <f t="shared" ca="1" si="21"/>
        <v>#DIV/0!</v>
      </c>
      <c r="AL46" s="804" t="e">
        <f t="shared" ca="1" si="21"/>
        <v>#DIV/0!</v>
      </c>
      <c r="AM46" s="804" t="e">
        <f t="shared" ca="1" si="21"/>
        <v>#DIV/0!</v>
      </c>
      <c r="AN46" s="804" t="e">
        <f t="shared" ca="1" si="21"/>
        <v>#DIV/0!</v>
      </c>
      <c r="AO46" s="804" t="e">
        <f t="shared" ca="1" si="21"/>
        <v>#DIV/0!</v>
      </c>
      <c r="AP46" s="804" t="e">
        <f t="shared" ca="1" si="21"/>
        <v>#DIV/0!</v>
      </c>
      <c r="AQ46" s="804" t="e">
        <f t="shared" ca="1" si="21"/>
        <v>#DIV/0!</v>
      </c>
      <c r="AR46" s="804" t="e">
        <f t="shared" ca="1" si="21"/>
        <v>#DIV/0!</v>
      </c>
      <c r="AS46" s="804" t="e">
        <f t="shared" ca="1" si="21"/>
        <v>#DIV/0!</v>
      </c>
      <c r="AT46" s="804" t="e">
        <f t="shared" ca="1" si="21"/>
        <v>#DIV/0!</v>
      </c>
    </row>
    <row r="47" spans="1:60" s="145" customFormat="1">
      <c r="A47" s="781" t="str">
        <f>"Tarif Hébergement "&amp;C3-1</f>
        <v>Tarif Hébergement 2021</v>
      </c>
      <c r="B47" s="784"/>
      <c r="C47" s="788"/>
      <c r="D47" s="805"/>
      <c r="E47" s="806"/>
      <c r="F47" s="806"/>
      <c r="G47" s="806"/>
      <c r="H47" s="806"/>
      <c r="I47" s="806"/>
      <c r="J47" s="806"/>
      <c r="K47" s="806"/>
      <c r="L47" s="806"/>
      <c r="M47" s="806"/>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754"/>
      <c r="AV47" s="754"/>
      <c r="AW47" s="754"/>
      <c r="AX47" s="754"/>
      <c r="AY47" s="754"/>
      <c r="AZ47" s="754"/>
      <c r="BA47" s="754"/>
      <c r="BB47" s="754"/>
      <c r="BC47" s="754"/>
      <c r="BD47" s="754"/>
      <c r="BE47" s="754"/>
      <c r="BF47" s="754"/>
      <c r="BG47" s="754"/>
      <c r="BH47" s="754"/>
    </row>
    <row r="48" spans="1:60" s="145" customFormat="1" ht="13.5" thickBot="1">
      <c r="A48" s="780" t="s">
        <v>475</v>
      </c>
      <c r="B48" s="783"/>
      <c r="C48" s="808" t="e">
        <f ca="1">C47+C46</f>
        <v>#DIV/0!</v>
      </c>
      <c r="D48" s="809" t="e">
        <f ca="1">$C$47+D46</f>
        <v>#DIV/0!</v>
      </c>
      <c r="E48" s="809" t="e">
        <f t="shared" ref="E48:AT48" ca="1" si="22">$C$47+E46</f>
        <v>#DIV/0!</v>
      </c>
      <c r="F48" s="809" t="e">
        <f t="shared" ca="1" si="22"/>
        <v>#DIV/0!</v>
      </c>
      <c r="G48" s="809" t="e">
        <f t="shared" ca="1" si="22"/>
        <v>#DIV/0!</v>
      </c>
      <c r="H48" s="809" t="e">
        <f t="shared" ca="1" si="22"/>
        <v>#DIV/0!</v>
      </c>
      <c r="I48" s="809" t="e">
        <f t="shared" ca="1" si="22"/>
        <v>#DIV/0!</v>
      </c>
      <c r="J48" s="809" t="e">
        <f t="shared" ca="1" si="22"/>
        <v>#DIV/0!</v>
      </c>
      <c r="K48" s="809" t="e">
        <f t="shared" ca="1" si="22"/>
        <v>#DIV/0!</v>
      </c>
      <c r="L48" s="809" t="e">
        <f t="shared" ca="1" si="22"/>
        <v>#DIV/0!</v>
      </c>
      <c r="M48" s="809" t="e">
        <f t="shared" ca="1" si="22"/>
        <v>#DIV/0!</v>
      </c>
      <c r="N48" s="810" t="e">
        <f t="shared" ca="1" si="22"/>
        <v>#DIV/0!</v>
      </c>
      <c r="O48" s="810" t="e">
        <f t="shared" ca="1" si="22"/>
        <v>#DIV/0!</v>
      </c>
      <c r="P48" s="810" t="e">
        <f t="shared" ca="1" si="22"/>
        <v>#DIV/0!</v>
      </c>
      <c r="Q48" s="810" t="e">
        <f t="shared" ca="1" si="22"/>
        <v>#DIV/0!</v>
      </c>
      <c r="R48" s="810" t="e">
        <f t="shared" ca="1" si="22"/>
        <v>#DIV/0!</v>
      </c>
      <c r="S48" s="810" t="e">
        <f t="shared" ca="1" si="22"/>
        <v>#DIV/0!</v>
      </c>
      <c r="T48" s="810" t="e">
        <f t="shared" ca="1" si="22"/>
        <v>#DIV/0!</v>
      </c>
      <c r="U48" s="810" t="e">
        <f t="shared" ca="1" si="22"/>
        <v>#DIV/0!</v>
      </c>
      <c r="V48" s="810" t="e">
        <f t="shared" ca="1" si="22"/>
        <v>#DIV/0!</v>
      </c>
      <c r="W48" s="810" t="e">
        <f t="shared" ca="1" si="22"/>
        <v>#DIV/0!</v>
      </c>
      <c r="X48" s="810" t="e">
        <f t="shared" ca="1" si="22"/>
        <v>#DIV/0!</v>
      </c>
      <c r="Y48" s="810" t="e">
        <f t="shared" ca="1" si="22"/>
        <v>#DIV/0!</v>
      </c>
      <c r="Z48" s="810" t="e">
        <f t="shared" ca="1" si="22"/>
        <v>#DIV/0!</v>
      </c>
      <c r="AA48" s="810" t="e">
        <f t="shared" ca="1" si="22"/>
        <v>#DIV/0!</v>
      </c>
      <c r="AB48" s="810" t="e">
        <f t="shared" ca="1" si="22"/>
        <v>#DIV/0!</v>
      </c>
      <c r="AC48" s="810" t="e">
        <f t="shared" ca="1" si="22"/>
        <v>#DIV/0!</v>
      </c>
      <c r="AD48" s="810" t="e">
        <f t="shared" ca="1" si="22"/>
        <v>#DIV/0!</v>
      </c>
      <c r="AE48" s="810" t="e">
        <f t="shared" ca="1" si="22"/>
        <v>#DIV/0!</v>
      </c>
      <c r="AF48" s="810" t="e">
        <f t="shared" ca="1" si="22"/>
        <v>#DIV/0!</v>
      </c>
      <c r="AG48" s="810" t="e">
        <f t="shared" ca="1" si="22"/>
        <v>#DIV/0!</v>
      </c>
      <c r="AH48" s="810" t="e">
        <f t="shared" ca="1" si="22"/>
        <v>#DIV/0!</v>
      </c>
      <c r="AI48" s="810" t="e">
        <f t="shared" ca="1" si="22"/>
        <v>#DIV/0!</v>
      </c>
      <c r="AJ48" s="810" t="e">
        <f t="shared" ca="1" si="22"/>
        <v>#DIV/0!</v>
      </c>
      <c r="AK48" s="810" t="e">
        <f t="shared" ca="1" si="22"/>
        <v>#DIV/0!</v>
      </c>
      <c r="AL48" s="810" t="e">
        <f t="shared" ca="1" si="22"/>
        <v>#DIV/0!</v>
      </c>
      <c r="AM48" s="810" t="e">
        <f t="shared" ca="1" si="22"/>
        <v>#DIV/0!</v>
      </c>
      <c r="AN48" s="810" t="e">
        <f t="shared" ca="1" si="22"/>
        <v>#DIV/0!</v>
      </c>
      <c r="AO48" s="810" t="e">
        <f t="shared" ca="1" si="22"/>
        <v>#DIV/0!</v>
      </c>
      <c r="AP48" s="810" t="e">
        <f t="shared" ca="1" si="22"/>
        <v>#DIV/0!</v>
      </c>
      <c r="AQ48" s="810" t="e">
        <f t="shared" ca="1" si="22"/>
        <v>#DIV/0!</v>
      </c>
      <c r="AR48" s="810" t="e">
        <f t="shared" ca="1" si="22"/>
        <v>#DIV/0!</v>
      </c>
      <c r="AS48" s="810" t="e">
        <f t="shared" ca="1" si="22"/>
        <v>#DIV/0!</v>
      </c>
      <c r="AT48" s="810" t="e">
        <f t="shared" ca="1" si="22"/>
        <v>#DIV/0!</v>
      </c>
      <c r="AU48" s="754"/>
      <c r="AV48" s="754"/>
      <c r="AW48" s="754"/>
      <c r="AX48" s="754"/>
      <c r="AY48" s="754"/>
      <c r="AZ48" s="754"/>
      <c r="BA48" s="754"/>
      <c r="BB48" s="754"/>
      <c r="BC48" s="754"/>
      <c r="BD48" s="754"/>
      <c r="BE48" s="754"/>
      <c r="BF48" s="754"/>
      <c r="BG48" s="754"/>
      <c r="BH48" s="754"/>
    </row>
    <row r="49" spans="1:60" s="145" customFormat="1" ht="13.5" thickBot="1">
      <c r="A49" s="785" t="s">
        <v>483</v>
      </c>
      <c r="B49" s="786"/>
      <c r="C49" s="811" t="e">
        <f ca="1">SUM(C6:C8,C11:C12,C15,C21,C28:C29,C32:C33,C38:C39)/C45</f>
        <v>#DIV/0!</v>
      </c>
      <c r="D49" s="812" t="e">
        <f t="shared" ref="D49:AT49" ca="1" si="23">SUM(D6:D8,D11:D12,D15,D21,D28:D29,D32:D33,D38:D39)/D45</f>
        <v>#DIV/0!</v>
      </c>
      <c r="E49" s="812" t="e">
        <f t="shared" ca="1" si="23"/>
        <v>#DIV/0!</v>
      </c>
      <c r="F49" s="812" t="e">
        <f t="shared" ca="1" si="23"/>
        <v>#DIV/0!</v>
      </c>
      <c r="G49" s="812" t="e">
        <f t="shared" ca="1" si="23"/>
        <v>#DIV/0!</v>
      </c>
      <c r="H49" s="812" t="e">
        <f t="shared" ca="1" si="23"/>
        <v>#DIV/0!</v>
      </c>
      <c r="I49" s="812" t="e">
        <f t="shared" ca="1" si="23"/>
        <v>#DIV/0!</v>
      </c>
      <c r="J49" s="812" t="e">
        <f t="shared" ca="1" si="23"/>
        <v>#DIV/0!</v>
      </c>
      <c r="K49" s="812" t="e">
        <f t="shared" ca="1" si="23"/>
        <v>#DIV/0!</v>
      </c>
      <c r="L49" s="812" t="e">
        <f t="shared" ca="1" si="23"/>
        <v>#DIV/0!</v>
      </c>
      <c r="M49" s="812" t="e">
        <f t="shared" ca="1" si="23"/>
        <v>#DIV/0!</v>
      </c>
      <c r="N49" s="812" t="e">
        <f t="shared" ca="1" si="23"/>
        <v>#DIV/0!</v>
      </c>
      <c r="O49" s="812" t="e">
        <f t="shared" ca="1" si="23"/>
        <v>#DIV/0!</v>
      </c>
      <c r="P49" s="812" t="e">
        <f t="shared" ca="1" si="23"/>
        <v>#DIV/0!</v>
      </c>
      <c r="Q49" s="812" t="e">
        <f t="shared" ca="1" si="23"/>
        <v>#DIV/0!</v>
      </c>
      <c r="R49" s="812" t="e">
        <f t="shared" ca="1" si="23"/>
        <v>#DIV/0!</v>
      </c>
      <c r="S49" s="812" t="e">
        <f t="shared" ca="1" si="23"/>
        <v>#DIV/0!</v>
      </c>
      <c r="T49" s="812" t="e">
        <f t="shared" ca="1" si="23"/>
        <v>#DIV/0!</v>
      </c>
      <c r="U49" s="812" t="e">
        <f t="shared" ca="1" si="23"/>
        <v>#DIV/0!</v>
      </c>
      <c r="V49" s="812" t="e">
        <f t="shared" ca="1" si="23"/>
        <v>#DIV/0!</v>
      </c>
      <c r="W49" s="812" t="e">
        <f t="shared" ca="1" si="23"/>
        <v>#DIV/0!</v>
      </c>
      <c r="X49" s="812" t="e">
        <f t="shared" ca="1" si="23"/>
        <v>#DIV/0!</v>
      </c>
      <c r="Y49" s="812" t="e">
        <f t="shared" ca="1" si="23"/>
        <v>#DIV/0!</v>
      </c>
      <c r="Z49" s="812" t="e">
        <f t="shared" ca="1" si="23"/>
        <v>#DIV/0!</v>
      </c>
      <c r="AA49" s="812" t="e">
        <f t="shared" ca="1" si="23"/>
        <v>#DIV/0!</v>
      </c>
      <c r="AB49" s="812" t="e">
        <f t="shared" ca="1" si="23"/>
        <v>#DIV/0!</v>
      </c>
      <c r="AC49" s="812" t="e">
        <f t="shared" ca="1" si="23"/>
        <v>#DIV/0!</v>
      </c>
      <c r="AD49" s="812" t="e">
        <f t="shared" ca="1" si="23"/>
        <v>#DIV/0!</v>
      </c>
      <c r="AE49" s="812" t="e">
        <f t="shared" ca="1" si="23"/>
        <v>#DIV/0!</v>
      </c>
      <c r="AF49" s="812" t="e">
        <f t="shared" ca="1" si="23"/>
        <v>#DIV/0!</v>
      </c>
      <c r="AG49" s="812" t="e">
        <f t="shared" ca="1" si="23"/>
        <v>#DIV/0!</v>
      </c>
      <c r="AH49" s="812" t="e">
        <f t="shared" ca="1" si="23"/>
        <v>#DIV/0!</v>
      </c>
      <c r="AI49" s="812" t="e">
        <f t="shared" ca="1" si="23"/>
        <v>#DIV/0!</v>
      </c>
      <c r="AJ49" s="812" t="e">
        <f t="shared" ca="1" si="23"/>
        <v>#DIV/0!</v>
      </c>
      <c r="AK49" s="812" t="e">
        <f t="shared" ca="1" si="23"/>
        <v>#DIV/0!</v>
      </c>
      <c r="AL49" s="812" t="e">
        <f t="shared" ca="1" si="23"/>
        <v>#DIV/0!</v>
      </c>
      <c r="AM49" s="812" t="e">
        <f t="shared" ca="1" si="23"/>
        <v>#DIV/0!</v>
      </c>
      <c r="AN49" s="812" t="e">
        <f t="shared" ca="1" si="23"/>
        <v>#DIV/0!</v>
      </c>
      <c r="AO49" s="812" t="e">
        <f t="shared" ca="1" si="23"/>
        <v>#DIV/0!</v>
      </c>
      <c r="AP49" s="812" t="e">
        <f t="shared" ca="1" si="23"/>
        <v>#DIV/0!</v>
      </c>
      <c r="AQ49" s="812" t="e">
        <f t="shared" ca="1" si="23"/>
        <v>#DIV/0!</v>
      </c>
      <c r="AR49" s="812" t="e">
        <f t="shared" ca="1" si="23"/>
        <v>#DIV/0!</v>
      </c>
      <c r="AS49" s="812" t="e">
        <f t="shared" ca="1" si="23"/>
        <v>#DIV/0!</v>
      </c>
      <c r="AT49" s="812" t="e">
        <f t="shared" ca="1" si="23"/>
        <v>#DIV/0!</v>
      </c>
      <c r="AU49" s="754"/>
      <c r="AV49" s="754"/>
      <c r="AW49" s="754"/>
      <c r="AX49" s="754"/>
      <c r="AY49" s="754"/>
      <c r="AZ49" s="754"/>
      <c r="BA49" s="754"/>
      <c r="BB49" s="754"/>
      <c r="BC49" s="754"/>
      <c r="BD49" s="754"/>
      <c r="BE49" s="754"/>
      <c r="BF49" s="754"/>
      <c r="BG49" s="754"/>
      <c r="BH49" s="754"/>
    </row>
    <row r="50" spans="1:60" s="145" customFormat="1">
      <c r="A50" s="764"/>
      <c r="B50" s="765"/>
      <c r="C50" s="764"/>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54"/>
      <c r="AV50" s="754"/>
      <c r="AW50" s="754"/>
      <c r="AX50" s="754"/>
      <c r="AY50" s="754"/>
      <c r="AZ50" s="754"/>
      <c r="BA50" s="754"/>
      <c r="BB50" s="754"/>
      <c r="BC50" s="754"/>
      <c r="BD50" s="754"/>
      <c r="BE50" s="754"/>
      <c r="BF50" s="754"/>
      <c r="BG50" s="754"/>
      <c r="BH50" s="754"/>
    </row>
    <row r="51" spans="1:60" s="145" customFormat="1">
      <c r="A51" s="764"/>
      <c r="B51" s="765"/>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54"/>
      <c r="AV51" s="754"/>
      <c r="AW51" s="754"/>
      <c r="AX51" s="754"/>
      <c r="AY51" s="754"/>
      <c r="AZ51" s="754"/>
      <c r="BA51" s="754"/>
      <c r="BB51" s="754"/>
      <c r="BC51" s="754"/>
      <c r="BD51" s="754"/>
      <c r="BE51" s="754"/>
      <c r="BF51" s="754"/>
      <c r="BG51" s="754"/>
      <c r="BH51" s="754"/>
    </row>
    <row r="52" spans="1:60" s="145" customFormat="1">
      <c r="A52" s="764"/>
      <c r="B52" s="765"/>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54"/>
      <c r="AV52" s="754"/>
      <c r="AW52" s="754"/>
      <c r="AX52" s="754"/>
      <c r="AY52" s="754"/>
      <c r="AZ52" s="754"/>
      <c r="BA52" s="754"/>
      <c r="BB52" s="754"/>
      <c r="BC52" s="754"/>
      <c r="BD52" s="754"/>
      <c r="BE52" s="754"/>
      <c r="BF52" s="754"/>
      <c r="BG52" s="754"/>
      <c r="BH52" s="754"/>
    </row>
    <row r="53" spans="1:60" s="145" customFormat="1">
      <c r="A53" s="764"/>
      <c r="B53" s="765"/>
      <c r="C53" s="764"/>
      <c r="D53" s="764"/>
      <c r="E53" s="764"/>
      <c r="F53" s="764"/>
      <c r="G53" s="764"/>
      <c r="H53" s="764"/>
      <c r="I53" s="764"/>
      <c r="J53" s="764"/>
      <c r="K53" s="764"/>
      <c r="L53" s="764"/>
      <c r="M53" s="764"/>
      <c r="N53" s="764"/>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54"/>
      <c r="AV53" s="754"/>
      <c r="AW53" s="754"/>
      <c r="AX53" s="754"/>
      <c r="AY53" s="754"/>
      <c r="AZ53" s="754"/>
      <c r="BA53" s="754"/>
      <c r="BB53" s="754"/>
      <c r="BC53" s="754"/>
      <c r="BD53" s="754"/>
      <c r="BE53" s="754"/>
      <c r="BF53" s="754"/>
      <c r="BG53" s="754"/>
      <c r="BH53" s="754"/>
    </row>
    <row r="54" spans="1:60" s="145" customFormat="1">
      <c r="A54" s="764"/>
      <c r="B54" s="765"/>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54"/>
      <c r="AV54" s="754"/>
      <c r="AW54" s="754"/>
      <c r="AX54" s="754"/>
      <c r="AY54" s="754"/>
      <c r="AZ54" s="754"/>
      <c r="BA54" s="754"/>
      <c r="BB54" s="754"/>
      <c r="BC54" s="754"/>
      <c r="BD54" s="754"/>
      <c r="BE54" s="754"/>
      <c r="BF54" s="754"/>
      <c r="BG54" s="754"/>
      <c r="BH54" s="754"/>
    </row>
    <row r="55" spans="1:60" s="145" customFormat="1">
      <c r="A55" s="764"/>
      <c r="B55" s="765"/>
      <c r="C55" s="764"/>
      <c r="D55" s="764"/>
      <c r="E55" s="764"/>
      <c r="F55" s="764"/>
      <c r="G55" s="764"/>
      <c r="H55" s="764"/>
      <c r="I55" s="764"/>
      <c r="J55" s="764"/>
      <c r="K55" s="764"/>
      <c r="L55" s="764"/>
      <c r="M55" s="764"/>
      <c r="N55" s="764"/>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54"/>
      <c r="AV55" s="754"/>
      <c r="AW55" s="754"/>
      <c r="AX55" s="754"/>
      <c r="AY55" s="754"/>
      <c r="AZ55" s="754"/>
      <c r="BA55" s="754"/>
      <c r="BB55" s="754"/>
      <c r="BC55" s="754"/>
      <c r="BD55" s="754"/>
      <c r="BE55" s="754"/>
      <c r="BF55" s="754"/>
      <c r="BG55" s="754"/>
      <c r="BH55" s="754"/>
    </row>
    <row r="56" spans="1:60" s="145" customFormat="1">
      <c r="A56" s="764"/>
      <c r="B56" s="765"/>
      <c r="C56" s="764"/>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764"/>
      <c r="AM56" s="764"/>
      <c r="AN56" s="764"/>
      <c r="AO56" s="764"/>
      <c r="AP56" s="764"/>
      <c r="AQ56" s="764"/>
      <c r="AR56" s="764"/>
      <c r="AS56" s="764"/>
      <c r="AT56" s="764"/>
      <c r="AU56" s="754"/>
      <c r="AV56" s="754"/>
      <c r="AW56" s="754"/>
      <c r="AX56" s="754"/>
      <c r="AY56" s="754"/>
      <c r="AZ56" s="754"/>
      <c r="BA56" s="754"/>
      <c r="BB56" s="754"/>
      <c r="BC56" s="754"/>
      <c r="BD56" s="754"/>
      <c r="BE56" s="754"/>
      <c r="BF56" s="754"/>
      <c r="BG56" s="754"/>
      <c r="BH56" s="754"/>
    </row>
    <row r="57" spans="1:60" s="145" customFormat="1">
      <c r="A57" s="764"/>
      <c r="B57" s="765"/>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54"/>
      <c r="AV57" s="754"/>
      <c r="AW57" s="754"/>
      <c r="AX57" s="754"/>
      <c r="AY57" s="754"/>
      <c r="AZ57" s="754"/>
      <c r="BA57" s="754"/>
      <c r="BB57" s="754"/>
      <c r="BC57" s="754"/>
      <c r="BD57" s="754"/>
      <c r="BE57" s="754"/>
      <c r="BF57" s="754"/>
      <c r="BG57" s="754"/>
      <c r="BH57" s="754"/>
    </row>
    <row r="58" spans="1:60" s="145" customFormat="1">
      <c r="A58" s="764"/>
      <c r="B58" s="765"/>
      <c r="C58" s="764"/>
      <c r="D58" s="764"/>
      <c r="E58" s="764"/>
      <c r="F58" s="764"/>
      <c r="G58" s="764"/>
      <c r="H58" s="764"/>
      <c r="I58" s="764"/>
      <c r="J58" s="764"/>
      <c r="K58" s="764"/>
      <c r="L58" s="764"/>
      <c r="M58" s="764"/>
      <c r="N58" s="764"/>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54"/>
      <c r="AV58" s="754"/>
      <c r="AW58" s="754"/>
      <c r="AX58" s="754"/>
      <c r="AY58" s="754"/>
      <c r="AZ58" s="754"/>
      <c r="BA58" s="754"/>
      <c r="BB58" s="754"/>
      <c r="BC58" s="754"/>
      <c r="BD58" s="754"/>
      <c r="BE58" s="754"/>
      <c r="BF58" s="754"/>
      <c r="BG58" s="754"/>
      <c r="BH58" s="754"/>
    </row>
    <row r="59" spans="1:60" s="145" customFormat="1">
      <c r="A59" s="764"/>
      <c r="B59" s="765"/>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54"/>
      <c r="AV59" s="754"/>
      <c r="AW59" s="754"/>
      <c r="AX59" s="754"/>
      <c r="AY59" s="754"/>
      <c r="AZ59" s="754"/>
      <c r="BA59" s="754"/>
      <c r="BB59" s="754"/>
      <c r="BC59" s="754"/>
      <c r="BD59" s="754"/>
      <c r="BE59" s="754"/>
      <c r="BF59" s="754"/>
      <c r="BG59" s="754"/>
      <c r="BH59" s="754"/>
    </row>
    <row r="60" spans="1:60" s="145" customFormat="1">
      <c r="A60" s="754"/>
      <c r="B60" s="753"/>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row>
    <row r="61" spans="1:60" s="145" customFormat="1">
      <c r="A61" s="754"/>
      <c r="B61" s="753"/>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row>
    <row r="62" spans="1:60" s="145" customFormat="1">
      <c r="A62" s="754"/>
      <c r="B62" s="753"/>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row>
    <row r="63" spans="1:60" s="145" customFormat="1">
      <c r="A63" s="754"/>
      <c r="B63" s="753"/>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row>
    <row r="64" spans="1:60" s="145" customFormat="1">
      <c r="A64" s="754"/>
      <c r="B64" s="753"/>
      <c r="C64" s="754"/>
      <c r="D64" s="754"/>
      <c r="E64" s="754"/>
      <c r="F64" s="754"/>
      <c r="G64" s="754"/>
      <c r="H64" s="754"/>
      <c r="I64" s="754"/>
      <c r="J64" s="754"/>
      <c r="K64" s="754"/>
      <c r="L64" s="754"/>
      <c r="M64" s="754"/>
      <c r="N64" s="754"/>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row>
    <row r="65" spans="1:60" s="145" customFormat="1">
      <c r="A65" s="754"/>
      <c r="B65" s="753"/>
      <c r="C65" s="754"/>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row>
    <row r="66" spans="1:60" s="145" customFormat="1">
      <c r="A66" s="754"/>
      <c r="B66" s="753"/>
      <c r="C66" s="754"/>
      <c r="D66" s="754"/>
      <c r="E66" s="754"/>
      <c r="F66" s="754"/>
      <c r="G66" s="754"/>
      <c r="H66" s="754"/>
      <c r="I66" s="754"/>
      <c r="J66" s="754"/>
      <c r="K66" s="754"/>
      <c r="L66" s="754"/>
      <c r="M66" s="754"/>
      <c r="N66" s="754"/>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row>
    <row r="67" spans="1:60" s="145" customFormat="1">
      <c r="A67" s="754"/>
      <c r="B67" s="753"/>
      <c r="C67" s="754"/>
      <c r="D67" s="754"/>
      <c r="E67" s="754"/>
      <c r="F67" s="754"/>
      <c r="G67" s="754"/>
      <c r="H67" s="754"/>
      <c r="I67" s="754"/>
      <c r="J67" s="754"/>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row>
    <row r="68" spans="1:60" s="145" customFormat="1">
      <c r="A68" s="754"/>
      <c r="B68" s="753"/>
      <c r="C68" s="754"/>
      <c r="D68" s="754"/>
      <c r="E68" s="754"/>
      <c r="F68" s="754"/>
      <c r="G68" s="754"/>
      <c r="H68" s="754"/>
      <c r="I68" s="754"/>
      <c r="J68" s="754"/>
      <c r="K68" s="754"/>
      <c r="L68" s="754"/>
      <c r="M68" s="754"/>
      <c r="N68" s="754"/>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row>
    <row r="69" spans="1:60" s="145" customFormat="1">
      <c r="A69" s="754"/>
      <c r="B69" s="753"/>
      <c r="C69" s="754"/>
      <c r="D69" s="754"/>
      <c r="E69" s="754"/>
      <c r="F69" s="754"/>
      <c r="G69" s="754"/>
      <c r="H69" s="754"/>
      <c r="I69" s="754"/>
      <c r="J69" s="754"/>
      <c r="K69" s="754"/>
      <c r="L69" s="754"/>
      <c r="M69" s="754"/>
      <c r="N69" s="754"/>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row>
    <row r="70" spans="1:60" s="145" customFormat="1">
      <c r="A70" s="754"/>
      <c r="B70" s="753"/>
      <c r="C70" s="754"/>
      <c r="D70" s="754"/>
      <c r="E70" s="754"/>
      <c r="F70" s="754"/>
      <c r="G70" s="754"/>
      <c r="H70" s="754"/>
      <c r="I70" s="754"/>
      <c r="J70" s="754"/>
      <c r="K70" s="754"/>
      <c r="L70" s="754"/>
      <c r="M70" s="754"/>
      <c r="N70" s="754"/>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row>
    <row r="71" spans="1:60" s="145" customFormat="1">
      <c r="A71" s="754"/>
      <c r="B71" s="753"/>
      <c r="C71" s="754"/>
      <c r="D71" s="754"/>
      <c r="E71" s="754"/>
      <c r="F71" s="754"/>
      <c r="G71" s="754"/>
      <c r="H71" s="754"/>
      <c r="I71" s="754"/>
      <c r="J71" s="754"/>
      <c r="K71" s="754"/>
      <c r="L71" s="754"/>
      <c r="M71" s="754"/>
      <c r="N71" s="754"/>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row>
    <row r="72" spans="1:60" s="145" customFormat="1">
      <c r="A72" s="754"/>
      <c r="B72" s="753"/>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row>
    <row r="73" spans="1:60" s="145" customFormat="1">
      <c r="A73" s="754"/>
      <c r="B73" s="753"/>
      <c r="C73" s="754"/>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row>
    <row r="74" spans="1:60">
      <c r="A74" s="754"/>
      <c r="B74" s="753"/>
      <c r="C74" s="754"/>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row>
    <row r="75" spans="1:60">
      <c r="A75" s="754"/>
      <c r="B75" s="753"/>
      <c r="C75" s="754"/>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row>
    <row r="76" spans="1:60">
      <c r="A76" s="754"/>
      <c r="B76" s="753"/>
      <c r="C76" s="754"/>
      <c r="D76" s="754"/>
      <c r="E76" s="754"/>
      <c r="F76" s="754"/>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row>
    <row r="77" spans="1:60">
      <c r="A77" s="754"/>
      <c r="B77" s="753"/>
      <c r="C77" s="754"/>
      <c r="D77" s="754"/>
      <c r="E77" s="754"/>
      <c r="F77" s="754"/>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row>
    <row r="78" spans="1:60">
      <c r="A78" s="754"/>
      <c r="B78" s="753"/>
      <c r="C78" s="754"/>
      <c r="D78" s="754"/>
      <c r="E78" s="754"/>
      <c r="F78" s="754"/>
      <c r="G78" s="754"/>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row>
    <row r="79" spans="1:60">
      <c r="A79" s="754"/>
      <c r="B79" s="753"/>
      <c r="C79" s="754"/>
      <c r="D79" s="754"/>
      <c r="E79" s="754"/>
      <c r="F79" s="754"/>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row>
    <row r="80" spans="1:60">
      <c r="A80" s="754" t="s">
        <v>479</v>
      </c>
      <c r="B80" s="753"/>
      <c r="C80" s="754"/>
      <c r="D80" s="754"/>
      <c r="E80" s="754"/>
      <c r="F80" s="754"/>
      <c r="G80" s="754"/>
      <c r="H80" s="754"/>
      <c r="I80" s="754"/>
      <c r="J80" s="754"/>
      <c r="K80" s="754"/>
      <c r="L80" s="754"/>
      <c r="M80" s="754"/>
      <c r="N80" s="754"/>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row>
    <row r="81" spans="1:46">
      <c r="A81" s="754"/>
      <c r="B81" s="753"/>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row>
    <row r="82" spans="1:46">
      <c r="A82" s="754"/>
      <c r="B82" s="753"/>
      <c r="C82" s="754"/>
      <c r="D82" s="754"/>
      <c r="E82" s="754"/>
      <c r="F82" s="754"/>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row>
    <row r="83" spans="1:46">
      <c r="A83" s="754"/>
      <c r="B83" s="753"/>
      <c r="C83" s="754"/>
      <c r="D83" s="754"/>
      <c r="E83" s="754"/>
      <c r="F83" s="754"/>
      <c r="G83" s="754"/>
      <c r="H83" s="754"/>
      <c r="I83" s="754"/>
      <c r="J83" s="754"/>
      <c r="K83" s="754"/>
      <c r="L83" s="754"/>
      <c r="M83" s="754"/>
      <c r="N83" s="754"/>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row>
    <row r="84" spans="1:46">
      <c r="A84" s="754"/>
      <c r="B84" s="753"/>
      <c r="C84" s="754"/>
      <c r="D84" s="754"/>
      <c r="E84" s="754"/>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row>
    <row r="85" spans="1:46">
      <c r="A85" s="754"/>
      <c r="B85" s="753"/>
      <c r="C85" s="754"/>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row>
    <row r="86" spans="1:46">
      <c r="A86" s="754"/>
      <c r="B86" s="753"/>
      <c r="C86" s="754"/>
      <c r="D86" s="754"/>
      <c r="E86" s="754"/>
      <c r="F86" s="754"/>
      <c r="G86" s="754"/>
      <c r="H86" s="754"/>
      <c r="I86" s="754"/>
      <c r="J86" s="754"/>
      <c r="K86" s="754"/>
      <c r="L86" s="754"/>
      <c r="M86" s="754"/>
      <c r="N86" s="754"/>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row>
    <row r="87" spans="1:46">
      <c r="A87" s="754"/>
      <c r="B87" s="753"/>
      <c r="C87" s="754"/>
      <c r="D87" s="754"/>
      <c r="E87" s="754"/>
      <c r="F87" s="754"/>
      <c r="G87" s="754"/>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row>
    <row r="88" spans="1:46">
      <c r="A88" s="754"/>
      <c r="B88" s="753"/>
      <c r="C88" s="754"/>
      <c r="D88" s="754"/>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row>
    <row r="89" spans="1:46">
      <c r="A89" s="754"/>
      <c r="B89" s="753"/>
      <c r="C89" s="754"/>
      <c r="D89" s="754"/>
      <c r="E89" s="754"/>
      <c r="F89" s="754"/>
      <c r="G89" s="754"/>
      <c r="H89" s="754"/>
      <c r="I89" s="754"/>
      <c r="J89" s="754"/>
      <c r="K89" s="754"/>
      <c r="L89" s="754"/>
      <c r="M89" s="754"/>
      <c r="N89" s="754"/>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row>
    <row r="90" spans="1:46">
      <c r="A90" s="754"/>
      <c r="B90" s="753"/>
      <c r="C90" s="754"/>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row>
    <row r="91" spans="1:46">
      <c r="A91" s="754"/>
      <c r="B91" s="753"/>
      <c r="C91" s="754"/>
      <c r="D91" s="754"/>
      <c r="E91" s="754"/>
      <c r="F91" s="754"/>
      <c r="G91" s="754"/>
      <c r="H91" s="754"/>
      <c r="I91" s="754"/>
      <c r="J91" s="754"/>
      <c r="K91" s="754"/>
      <c r="L91" s="754"/>
      <c r="M91" s="754"/>
      <c r="N91" s="754"/>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row>
    <row r="92" spans="1:46">
      <c r="A92" s="754"/>
      <c r="B92" s="753"/>
      <c r="C92" s="754"/>
      <c r="D92" s="754"/>
      <c r="E92" s="754"/>
      <c r="F92" s="754"/>
      <c r="G92" s="754"/>
      <c r="H92" s="754"/>
      <c r="I92" s="754"/>
      <c r="J92" s="754"/>
      <c r="K92" s="754"/>
      <c r="L92" s="754"/>
      <c r="M92" s="754"/>
      <c r="N92" s="754"/>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row>
    <row r="93" spans="1:46">
      <c r="A93" s="754"/>
      <c r="B93" s="753"/>
      <c r="C93" s="754"/>
      <c r="D93" s="754"/>
      <c r="E93" s="754"/>
      <c r="F93" s="754"/>
      <c r="G93" s="754"/>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row>
    <row r="94" spans="1:46">
      <c r="A94" s="754"/>
      <c r="B94" s="753"/>
      <c r="C94" s="754"/>
      <c r="D94" s="754"/>
      <c r="E94" s="754"/>
      <c r="F94" s="754"/>
      <c r="G94" s="754"/>
      <c r="H94" s="754"/>
      <c r="I94" s="754"/>
      <c r="J94" s="754"/>
      <c r="K94" s="754"/>
      <c r="L94" s="754"/>
      <c r="M94" s="754"/>
      <c r="N94" s="754"/>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row>
    <row r="95" spans="1:46">
      <c r="A95" s="754"/>
      <c r="B95" s="753"/>
      <c r="C95" s="754"/>
      <c r="D95" s="754"/>
      <c r="E95" s="754"/>
      <c r="F95" s="754"/>
      <c r="G95" s="754"/>
      <c r="H95" s="754"/>
      <c r="I95" s="754"/>
      <c r="J95" s="754"/>
      <c r="K95" s="754"/>
      <c r="L95" s="754"/>
      <c r="M95" s="754"/>
      <c r="N95" s="754"/>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row>
    <row r="96" spans="1:46">
      <c r="A96" s="754"/>
      <c r="B96" s="753"/>
      <c r="C96" s="754"/>
      <c r="D96" s="754"/>
      <c r="E96" s="754"/>
      <c r="F96" s="754"/>
      <c r="G96" s="754"/>
      <c r="H96" s="754"/>
      <c r="I96" s="754"/>
      <c r="J96" s="754"/>
      <c r="K96" s="754"/>
      <c r="L96" s="754"/>
      <c r="M96" s="754"/>
      <c r="N96" s="754"/>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row>
    <row r="97" spans="1:46">
      <c r="A97" s="754"/>
      <c r="B97" s="753"/>
      <c r="C97" s="754"/>
      <c r="D97" s="754"/>
      <c r="E97" s="754"/>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row>
    <row r="98" spans="1:46">
      <c r="A98" s="754"/>
      <c r="B98" s="753"/>
      <c r="C98" s="754"/>
      <c r="D98" s="754"/>
      <c r="E98" s="754"/>
      <c r="F98" s="754"/>
      <c r="G98" s="754"/>
      <c r="H98" s="754"/>
      <c r="I98" s="754"/>
      <c r="J98" s="754"/>
      <c r="K98" s="754"/>
      <c r="L98" s="754"/>
      <c r="M98" s="754"/>
      <c r="N98" s="754"/>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row>
    <row r="99" spans="1:46">
      <c r="A99" s="754"/>
      <c r="B99" s="753"/>
      <c r="C99" s="754"/>
      <c r="D99" s="754"/>
      <c r="E99" s="754"/>
      <c r="F99" s="754"/>
      <c r="G99" s="754"/>
      <c r="H99" s="754"/>
      <c r="I99" s="754"/>
      <c r="J99" s="754"/>
      <c r="K99" s="754"/>
      <c r="L99" s="754"/>
      <c r="M99" s="754"/>
      <c r="N99" s="754"/>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row>
    <row r="100" spans="1:46">
      <c r="A100" s="754"/>
      <c r="B100" s="753"/>
      <c r="C100" s="754"/>
      <c r="D100" s="754"/>
      <c r="E100" s="754"/>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row>
    <row r="101" spans="1:46">
      <c r="A101" s="754"/>
      <c r="B101" s="753"/>
      <c r="C101" s="754"/>
      <c r="D101" s="754"/>
      <c r="E101" s="754"/>
      <c r="F101" s="754"/>
      <c r="G101" s="754"/>
      <c r="H101" s="754"/>
      <c r="I101" s="754"/>
      <c r="J101" s="754"/>
      <c r="K101" s="754"/>
      <c r="L101" s="754"/>
      <c r="M101" s="754"/>
      <c r="N101" s="754"/>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row>
    <row r="102" spans="1:46">
      <c r="A102" s="754"/>
      <c r="B102" s="753"/>
      <c r="C102" s="754"/>
      <c r="D102" s="754"/>
      <c r="E102" s="754"/>
      <c r="F102" s="754"/>
      <c r="G102" s="754"/>
      <c r="H102" s="754"/>
      <c r="I102" s="754"/>
      <c r="J102" s="754"/>
      <c r="K102" s="754"/>
      <c r="L102" s="754"/>
      <c r="M102" s="754"/>
      <c r="N102" s="754"/>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row>
    <row r="103" spans="1:46">
      <c r="A103" s="754"/>
      <c r="B103" s="753"/>
      <c r="C103" s="754"/>
      <c r="D103" s="754"/>
      <c r="E103" s="754"/>
      <c r="F103" s="754"/>
      <c r="G103" s="754"/>
      <c r="H103" s="754"/>
      <c r="I103" s="754"/>
      <c r="J103" s="754"/>
      <c r="K103" s="754"/>
      <c r="L103" s="754"/>
      <c r="M103" s="754"/>
      <c r="N103" s="754"/>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row>
    <row r="104" spans="1:46">
      <c r="A104" s="754"/>
      <c r="B104" s="753"/>
      <c r="C104" s="754"/>
      <c r="D104" s="754"/>
      <c r="E104" s="754"/>
      <c r="F104" s="754"/>
      <c r="G104" s="754"/>
      <c r="H104" s="754"/>
      <c r="I104" s="754"/>
      <c r="J104" s="754"/>
      <c r="K104" s="754"/>
      <c r="L104" s="754"/>
      <c r="M104" s="754"/>
      <c r="N104" s="754"/>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row>
    <row r="105" spans="1:46">
      <c r="A105" s="754"/>
      <c r="B105" s="753"/>
      <c r="C105" s="754"/>
      <c r="D105" s="754"/>
      <c r="E105" s="754"/>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row>
    <row r="106" spans="1:46">
      <c r="A106" s="754"/>
      <c r="B106" s="753"/>
      <c r="C106" s="754"/>
      <c r="D106" s="754"/>
      <c r="E106" s="754"/>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row>
    <row r="107" spans="1:46">
      <c r="A107" s="754"/>
      <c r="B107" s="753"/>
      <c r="C107" s="754"/>
      <c r="D107" s="754"/>
      <c r="E107" s="754"/>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row>
    <row r="108" spans="1:46">
      <c r="A108" s="754"/>
      <c r="B108" s="753"/>
      <c r="C108" s="754"/>
      <c r="D108" s="754"/>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row>
    <row r="109" spans="1:46">
      <c r="A109" s="754"/>
      <c r="B109" s="753"/>
      <c r="C109" s="754"/>
      <c r="D109" s="754"/>
      <c r="E109" s="754"/>
      <c r="F109" s="754"/>
      <c r="G109" s="754"/>
      <c r="H109" s="754"/>
      <c r="I109" s="754"/>
      <c r="J109" s="754"/>
      <c r="K109" s="754"/>
      <c r="L109" s="754"/>
      <c r="M109" s="754"/>
      <c r="N109" s="754"/>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row>
    <row r="110" spans="1:46">
      <c r="A110" s="754"/>
      <c r="B110" s="753"/>
      <c r="C110" s="754"/>
      <c r="D110" s="754"/>
      <c r="E110" s="754"/>
      <c r="F110" s="754"/>
      <c r="G110" s="754"/>
      <c r="H110" s="754"/>
      <c r="I110" s="754"/>
      <c r="J110" s="754"/>
      <c r="K110" s="754"/>
      <c r="L110" s="754"/>
      <c r="M110" s="754"/>
      <c r="N110" s="754"/>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row>
    <row r="111" spans="1:46">
      <c r="A111" s="754"/>
      <c r="B111" s="753"/>
      <c r="C111" s="754"/>
      <c r="D111" s="754"/>
      <c r="E111" s="754"/>
      <c r="F111" s="754"/>
      <c r="G111" s="754"/>
      <c r="H111" s="754"/>
      <c r="I111" s="754"/>
      <c r="J111" s="754"/>
      <c r="K111" s="754"/>
      <c r="L111" s="754"/>
      <c r="M111" s="754"/>
      <c r="N111" s="754"/>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row>
    <row r="112" spans="1:46">
      <c r="A112" s="754"/>
      <c r="B112" s="753"/>
      <c r="C112" s="754"/>
      <c r="D112" s="754"/>
      <c r="E112" s="754"/>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row>
    <row r="113" spans="1:46">
      <c r="A113" s="754"/>
      <c r="B113" s="753"/>
      <c r="C113" s="754"/>
      <c r="D113" s="754"/>
      <c r="E113" s="754"/>
      <c r="F113" s="754"/>
      <c r="G113" s="754"/>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row>
    <row r="114" spans="1:46">
      <c r="A114" s="754"/>
      <c r="B114" s="753"/>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row>
    <row r="115" spans="1:46">
      <c r="A115" s="754"/>
      <c r="B115" s="753"/>
      <c r="C115" s="754"/>
      <c r="D115" s="754"/>
      <c r="E115" s="754"/>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row>
    <row r="116" spans="1:46">
      <c r="A116" s="754"/>
      <c r="B116" s="753"/>
      <c r="C116" s="754"/>
      <c r="D116" s="754"/>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row>
    <row r="117" spans="1:46">
      <c r="A117" s="754"/>
      <c r="B117" s="753"/>
      <c r="C117" s="754"/>
      <c r="D117" s="754"/>
      <c r="E117" s="754"/>
      <c r="F117" s="754"/>
      <c r="G117" s="754"/>
      <c r="H117" s="754"/>
      <c r="I117" s="754"/>
      <c r="J117" s="754"/>
      <c r="K117" s="754"/>
      <c r="L117" s="754"/>
      <c r="M117" s="754"/>
      <c r="N117" s="754"/>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row>
    <row r="118" spans="1:46">
      <c r="A118" s="754"/>
      <c r="B118" s="753"/>
      <c r="C118" s="754"/>
      <c r="D118" s="754"/>
      <c r="E118" s="754"/>
      <c r="F118" s="754"/>
      <c r="G118" s="754"/>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row>
    <row r="119" spans="1:46">
      <c r="A119" s="754"/>
      <c r="B119" s="753"/>
      <c r="C119" s="754"/>
      <c r="D119" s="754"/>
      <c r="E119" s="754"/>
      <c r="F119" s="754"/>
      <c r="G119" s="754"/>
      <c r="H119" s="754"/>
      <c r="I119" s="754"/>
      <c r="J119" s="754"/>
      <c r="K119" s="754"/>
      <c r="L119" s="754"/>
      <c r="M119" s="754"/>
      <c r="N119" s="754"/>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row>
    <row r="120" spans="1:46">
      <c r="A120" s="754"/>
      <c r="B120" s="753"/>
      <c r="C120" s="754"/>
      <c r="D120" s="754"/>
      <c r="E120" s="754"/>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row>
    <row r="121" spans="1:46">
      <c r="A121" s="754"/>
      <c r="B121" s="753"/>
      <c r="C121" s="754"/>
      <c r="D121" s="754"/>
      <c r="E121" s="754"/>
      <c r="F121" s="754"/>
      <c r="G121" s="754"/>
      <c r="H121" s="754"/>
      <c r="I121" s="754"/>
      <c r="J121" s="754"/>
      <c r="K121" s="754"/>
      <c r="L121" s="754"/>
      <c r="M121" s="754"/>
      <c r="N121" s="754"/>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row>
    <row r="122" spans="1:46">
      <c r="A122" s="754"/>
      <c r="B122" s="753"/>
      <c r="C122" s="754"/>
      <c r="D122" s="754"/>
      <c r="E122" s="754"/>
      <c r="F122" s="754"/>
      <c r="G122" s="754"/>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row>
    <row r="123" spans="1:46">
      <c r="A123" s="754"/>
      <c r="B123" s="753"/>
      <c r="C123" s="754"/>
      <c r="D123" s="754"/>
      <c r="E123" s="754"/>
      <c r="F123" s="754"/>
      <c r="G123" s="754"/>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row>
    <row r="124" spans="1:46">
      <c r="A124" s="754"/>
      <c r="B124" s="753"/>
      <c r="C124" s="754"/>
      <c r="D124" s="754"/>
      <c r="E124" s="754"/>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row>
    <row r="125" spans="1:46">
      <c r="A125" s="754"/>
      <c r="B125" s="753"/>
      <c r="C125" s="754"/>
      <c r="D125" s="754"/>
      <c r="E125" s="754"/>
      <c r="F125" s="754"/>
      <c r="G125" s="754"/>
      <c r="H125" s="754"/>
      <c r="I125" s="754"/>
      <c r="J125" s="754"/>
      <c r="K125" s="754"/>
      <c r="L125" s="754"/>
      <c r="M125" s="754"/>
      <c r="N125" s="754"/>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row>
    <row r="126" spans="1:46">
      <c r="A126" s="754"/>
      <c r="B126" s="753"/>
      <c r="C126" s="754"/>
      <c r="D126" s="754"/>
      <c r="E126" s="754"/>
      <c r="F126" s="754"/>
      <c r="G126" s="754"/>
      <c r="H126" s="754"/>
      <c r="I126" s="754"/>
      <c r="J126" s="754"/>
      <c r="K126" s="754"/>
      <c r="L126" s="754"/>
      <c r="M126" s="754"/>
      <c r="N126" s="754"/>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row>
    <row r="127" spans="1:46">
      <c r="A127" s="754"/>
      <c r="B127" s="753"/>
      <c r="C127" s="754"/>
      <c r="D127" s="754"/>
      <c r="E127" s="754"/>
      <c r="F127" s="754"/>
      <c r="G127" s="754"/>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row>
    <row r="128" spans="1:46">
      <c r="A128" s="754"/>
      <c r="B128" s="753"/>
      <c r="C128" s="754"/>
      <c r="D128" s="754"/>
      <c r="E128" s="754"/>
      <c r="F128" s="754"/>
      <c r="G128" s="754"/>
      <c r="H128" s="754"/>
      <c r="I128" s="754"/>
      <c r="J128" s="754"/>
      <c r="K128" s="754"/>
      <c r="L128" s="754"/>
      <c r="M128" s="754"/>
      <c r="N128" s="754"/>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row>
    <row r="129" spans="1:46">
      <c r="A129" s="754"/>
      <c r="B129" s="753"/>
      <c r="C129" s="754"/>
      <c r="D129" s="754"/>
      <c r="E129" s="754"/>
      <c r="F129" s="754"/>
      <c r="G129" s="754"/>
      <c r="H129" s="754"/>
      <c r="I129" s="754"/>
      <c r="J129" s="754"/>
      <c r="K129" s="754"/>
      <c r="L129" s="754"/>
      <c r="M129" s="754"/>
      <c r="N129" s="754"/>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row>
    <row r="130" spans="1:46">
      <c r="A130" s="754"/>
      <c r="B130" s="753"/>
      <c r="C130" s="754"/>
      <c r="D130" s="754"/>
      <c r="E130" s="754"/>
      <c r="F130" s="754"/>
      <c r="G130" s="754"/>
      <c r="H130" s="754"/>
      <c r="I130" s="754"/>
      <c r="J130" s="754"/>
      <c r="K130" s="754"/>
      <c r="L130" s="754"/>
      <c r="M130" s="754"/>
      <c r="N130" s="754"/>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row>
    <row r="131" spans="1:46">
      <c r="A131" s="754"/>
      <c r="B131" s="753"/>
      <c r="C131" s="754"/>
      <c r="D131" s="754"/>
      <c r="E131" s="754"/>
      <c r="F131" s="754"/>
      <c r="G131" s="754"/>
      <c r="H131" s="754"/>
      <c r="I131" s="754"/>
      <c r="J131" s="754"/>
      <c r="K131" s="754"/>
      <c r="L131" s="754"/>
      <c r="M131" s="754"/>
      <c r="N131" s="754"/>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row>
    <row r="132" spans="1:46">
      <c r="A132" s="754"/>
      <c r="B132" s="753"/>
      <c r="C132" s="754"/>
      <c r="D132" s="754"/>
      <c r="E132" s="754"/>
      <c r="F132" s="754"/>
      <c r="G132" s="754"/>
      <c r="H132" s="754"/>
      <c r="I132" s="754"/>
      <c r="J132" s="754"/>
      <c r="K132" s="754"/>
      <c r="L132" s="754"/>
      <c r="M132" s="754"/>
      <c r="N132" s="754"/>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row>
    <row r="133" spans="1:46">
      <c r="A133" s="754"/>
      <c r="B133" s="753"/>
      <c r="C133" s="754"/>
      <c r="D133" s="754"/>
      <c r="E133" s="754"/>
      <c r="F133" s="754"/>
      <c r="G133" s="754"/>
      <c r="H133" s="754"/>
      <c r="I133" s="754"/>
      <c r="J133" s="754"/>
      <c r="K133" s="754"/>
      <c r="L133" s="754"/>
      <c r="M133" s="754"/>
      <c r="N133" s="754"/>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row>
    <row r="134" spans="1:46">
      <c r="A134" s="754"/>
      <c r="B134" s="753"/>
      <c r="C134" s="754"/>
      <c r="D134" s="754"/>
      <c r="E134" s="754"/>
      <c r="F134" s="754"/>
      <c r="G134" s="754"/>
      <c r="H134" s="754"/>
      <c r="I134" s="754"/>
      <c r="J134" s="754"/>
      <c r="K134" s="754"/>
      <c r="L134" s="754"/>
      <c r="M134" s="754"/>
      <c r="N134" s="754"/>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row>
    <row r="135" spans="1:46">
      <c r="A135" s="754"/>
      <c r="B135" s="753"/>
      <c r="C135" s="754"/>
      <c r="D135" s="754"/>
      <c r="E135" s="754"/>
      <c r="F135" s="754"/>
      <c r="G135" s="754"/>
      <c r="H135" s="754"/>
      <c r="I135" s="754"/>
      <c r="J135" s="754"/>
      <c r="K135" s="754"/>
      <c r="L135" s="754"/>
      <c r="M135" s="754"/>
      <c r="N135" s="754"/>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row>
    <row r="136" spans="1:46">
      <c r="A136" s="754"/>
      <c r="B136" s="753"/>
      <c r="C136" s="754"/>
      <c r="D136" s="754"/>
      <c r="E136" s="754"/>
      <c r="F136" s="754"/>
      <c r="G136" s="754"/>
      <c r="H136" s="754"/>
      <c r="I136" s="754"/>
      <c r="J136" s="754"/>
      <c r="K136" s="754"/>
      <c r="L136" s="754"/>
      <c r="M136" s="754"/>
      <c r="N136" s="754"/>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row>
    <row r="137" spans="1:46">
      <c r="A137" s="754"/>
      <c r="B137" s="753"/>
      <c r="C137" s="754"/>
      <c r="D137" s="754"/>
      <c r="E137" s="754"/>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row>
    <row r="138" spans="1:46">
      <c r="A138" s="754"/>
      <c r="B138" s="753"/>
      <c r="C138" s="754"/>
      <c r="D138" s="754"/>
      <c r="E138" s="754"/>
      <c r="F138" s="754"/>
      <c r="G138" s="754"/>
      <c r="H138" s="754"/>
      <c r="I138" s="754"/>
      <c r="J138" s="754"/>
      <c r="K138" s="754"/>
      <c r="L138" s="754"/>
      <c r="M138" s="754"/>
      <c r="N138" s="754"/>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row>
    <row r="139" spans="1:46">
      <c r="A139" s="754"/>
      <c r="B139" s="753"/>
      <c r="C139" s="754"/>
      <c r="D139" s="754"/>
      <c r="E139" s="754"/>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row>
    <row r="140" spans="1:46">
      <c r="A140" s="754"/>
      <c r="B140" s="753"/>
      <c r="C140" s="754"/>
      <c r="D140" s="754"/>
      <c r="E140" s="754"/>
      <c r="F140" s="754"/>
      <c r="G140" s="754"/>
      <c r="H140" s="754"/>
      <c r="I140" s="754"/>
      <c r="J140" s="754"/>
      <c r="K140" s="754"/>
      <c r="L140" s="754"/>
      <c r="M140" s="754"/>
      <c r="N140" s="754"/>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row>
    <row r="141" spans="1:46">
      <c r="A141" s="754"/>
      <c r="B141" s="753"/>
      <c r="C141" s="754"/>
      <c r="D141" s="754"/>
      <c r="E141" s="754"/>
      <c r="F141" s="754"/>
      <c r="G141" s="754"/>
      <c r="H141" s="754"/>
      <c r="I141" s="754"/>
      <c r="J141" s="754"/>
      <c r="K141" s="754"/>
      <c r="L141" s="754"/>
      <c r="M141" s="754"/>
      <c r="N141" s="754"/>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row>
    <row r="142" spans="1:46">
      <c r="A142" s="754"/>
      <c r="B142" s="753"/>
      <c r="C142" s="754"/>
      <c r="D142" s="754"/>
      <c r="E142" s="754"/>
      <c r="F142" s="754"/>
      <c r="G142" s="754"/>
      <c r="H142" s="754"/>
      <c r="I142" s="754"/>
      <c r="J142" s="754"/>
      <c r="K142" s="754"/>
      <c r="L142" s="754"/>
      <c r="M142" s="754"/>
      <c r="N142" s="754"/>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row>
    <row r="143" spans="1:46">
      <c r="A143" s="754"/>
      <c r="B143" s="753"/>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row>
    <row r="144" spans="1:46">
      <c r="A144" s="754"/>
      <c r="B144" s="753"/>
      <c r="C144" s="754"/>
      <c r="D144" s="754"/>
      <c r="E144" s="754"/>
      <c r="F144" s="754"/>
      <c r="G144" s="754"/>
      <c r="H144" s="754"/>
      <c r="I144" s="754"/>
      <c r="J144" s="754"/>
      <c r="K144" s="754"/>
      <c r="L144" s="754"/>
      <c r="M144" s="754"/>
      <c r="N144" s="754"/>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row>
    <row r="145" spans="1:46">
      <c r="A145" s="754"/>
      <c r="B145" s="753"/>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row>
    <row r="146" spans="1:46">
      <c r="A146" s="754"/>
      <c r="B146" s="753"/>
      <c r="C146" s="754"/>
      <c r="D146" s="754"/>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row>
    <row r="147" spans="1:46">
      <c r="A147" s="754"/>
      <c r="B147" s="753"/>
      <c r="C147" s="754"/>
      <c r="D147" s="754"/>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row>
    <row r="148" spans="1:46">
      <c r="A148" s="754"/>
      <c r="B148" s="753"/>
      <c r="C148" s="754"/>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row>
    <row r="149" spans="1:46">
      <c r="A149" s="754"/>
      <c r="B149" s="753"/>
      <c r="C149" s="754"/>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row>
    <row r="150" spans="1:46">
      <c r="A150" s="754"/>
      <c r="B150" s="753"/>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row>
    <row r="151" spans="1:46">
      <c r="A151" s="754"/>
      <c r="B151" s="753"/>
      <c r="C151" s="754"/>
      <c r="D151" s="754"/>
      <c r="E151" s="754"/>
      <c r="F151" s="754"/>
      <c r="G151" s="754"/>
      <c r="H151" s="754"/>
      <c r="I151" s="754"/>
      <c r="J151" s="754"/>
      <c r="K151" s="754"/>
      <c r="L151" s="754"/>
      <c r="M151" s="754"/>
      <c r="N151" s="754"/>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row>
    <row r="152" spans="1:46">
      <c r="A152" s="754"/>
      <c r="B152" s="753"/>
      <c r="C152" s="754"/>
      <c r="D152" s="754"/>
      <c r="E152" s="754"/>
      <c r="F152" s="754"/>
      <c r="G152" s="754"/>
      <c r="H152" s="754"/>
      <c r="I152" s="754"/>
      <c r="J152" s="754"/>
      <c r="K152" s="754"/>
      <c r="L152" s="754"/>
      <c r="M152" s="754"/>
      <c r="N152" s="754"/>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row>
    <row r="153" spans="1:46">
      <c r="A153" s="754"/>
      <c r="B153" s="753"/>
      <c r="C153" s="754"/>
      <c r="D153" s="754"/>
      <c r="E153" s="754"/>
      <c r="F153" s="754"/>
      <c r="G153" s="754"/>
      <c r="H153" s="754"/>
      <c r="I153" s="754"/>
      <c r="J153" s="754"/>
      <c r="K153" s="754"/>
      <c r="L153" s="754"/>
      <c r="M153" s="754"/>
      <c r="N153" s="754"/>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row>
    <row r="154" spans="1:46">
      <c r="A154" s="754"/>
      <c r="B154" s="753"/>
      <c r="C154" s="754"/>
      <c r="D154" s="754"/>
      <c r="E154" s="754"/>
      <c r="F154" s="754"/>
      <c r="G154" s="754"/>
      <c r="H154" s="754"/>
      <c r="I154" s="754"/>
      <c r="J154" s="754"/>
      <c r="K154" s="754"/>
      <c r="L154" s="754"/>
      <c r="M154" s="754"/>
      <c r="N154" s="754"/>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row>
    <row r="155" spans="1:46">
      <c r="A155" s="754"/>
      <c r="B155" s="753"/>
      <c r="C155" s="754"/>
      <c r="D155" s="754"/>
      <c r="E155" s="754"/>
      <c r="F155" s="754"/>
      <c r="G155" s="754"/>
      <c r="H155" s="754"/>
      <c r="I155" s="754"/>
      <c r="J155" s="754"/>
      <c r="K155" s="754"/>
      <c r="L155" s="754"/>
      <c r="M155" s="754"/>
      <c r="N155" s="754"/>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row>
    <row r="156" spans="1:46">
      <c r="A156" s="754"/>
      <c r="B156" s="753"/>
      <c r="C156" s="754"/>
      <c r="D156" s="754"/>
      <c r="E156" s="754"/>
      <c r="F156" s="754"/>
      <c r="G156" s="754"/>
      <c r="H156" s="754"/>
      <c r="I156" s="754"/>
      <c r="J156" s="754"/>
      <c r="K156" s="754"/>
      <c r="L156" s="754"/>
      <c r="M156" s="754"/>
      <c r="N156" s="754"/>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row>
    <row r="157" spans="1:46">
      <c r="A157" s="754"/>
      <c r="B157" s="753"/>
      <c r="C157" s="754"/>
      <c r="D157" s="754"/>
      <c r="E157" s="754"/>
      <c r="F157" s="754"/>
      <c r="G157" s="754"/>
      <c r="H157" s="754"/>
      <c r="I157" s="754"/>
      <c r="J157" s="754"/>
      <c r="K157" s="754"/>
      <c r="L157" s="754"/>
      <c r="M157" s="754"/>
      <c r="N157" s="754"/>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row>
    <row r="158" spans="1:46">
      <c r="A158" s="754"/>
      <c r="B158" s="753"/>
      <c r="C158" s="754"/>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row>
    <row r="159" spans="1:46">
      <c r="A159" s="754"/>
      <c r="B159" s="753"/>
      <c r="C159" s="754"/>
      <c r="D159" s="754"/>
      <c r="E159" s="754"/>
      <c r="F159" s="754"/>
      <c r="G159" s="754"/>
      <c r="H159" s="754"/>
      <c r="I159" s="754"/>
      <c r="J159" s="754"/>
      <c r="K159" s="754"/>
      <c r="L159" s="754"/>
      <c r="M159" s="754"/>
      <c r="N159" s="754"/>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row>
    <row r="160" spans="1:46">
      <c r="A160" s="754"/>
      <c r="B160" s="753"/>
      <c r="C160" s="754"/>
      <c r="D160" s="754"/>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row>
    <row r="161" spans="1:46">
      <c r="A161" s="754"/>
      <c r="B161" s="753"/>
      <c r="C161" s="754"/>
      <c r="D161" s="754"/>
      <c r="E161" s="754"/>
      <c r="F161" s="754"/>
      <c r="G161" s="754"/>
      <c r="H161" s="754"/>
      <c r="I161" s="754"/>
      <c r="J161" s="754"/>
      <c r="K161" s="754"/>
      <c r="L161" s="754"/>
      <c r="M161" s="754"/>
      <c r="N161" s="754"/>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row>
    <row r="162" spans="1:46">
      <c r="A162" s="754"/>
      <c r="B162" s="753"/>
      <c r="C162" s="754"/>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row>
    <row r="163" spans="1:46">
      <c r="A163" s="754"/>
      <c r="B163" s="753"/>
      <c r="C163" s="754"/>
      <c r="D163" s="754"/>
      <c r="E163" s="754"/>
      <c r="F163" s="754"/>
      <c r="G163" s="754"/>
      <c r="H163" s="754"/>
      <c r="I163" s="754"/>
      <c r="J163" s="754"/>
      <c r="K163" s="754"/>
      <c r="L163" s="754"/>
      <c r="M163" s="754"/>
      <c r="N163" s="754"/>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row>
    <row r="164" spans="1:46">
      <c r="A164" s="754"/>
      <c r="B164" s="753"/>
      <c r="C164" s="754"/>
      <c r="D164" s="754"/>
      <c r="E164" s="754"/>
      <c r="F164" s="754"/>
      <c r="G164" s="754"/>
      <c r="H164" s="754"/>
      <c r="I164" s="754"/>
      <c r="J164" s="754"/>
      <c r="K164" s="754"/>
      <c r="L164" s="754"/>
      <c r="M164" s="754"/>
      <c r="N164" s="754"/>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row>
    <row r="165" spans="1:46">
      <c r="A165" s="754"/>
      <c r="B165" s="753"/>
      <c r="C165" s="754"/>
      <c r="D165" s="754"/>
      <c r="E165" s="754"/>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row>
    <row r="166" spans="1:46">
      <c r="A166" s="754"/>
      <c r="B166" s="753"/>
      <c r="C166" s="754"/>
      <c r="D166" s="754"/>
      <c r="E166" s="754"/>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row>
    <row r="167" spans="1:46">
      <c r="A167" s="754"/>
      <c r="B167" s="753"/>
      <c r="C167" s="754"/>
      <c r="D167" s="754"/>
      <c r="E167" s="754"/>
      <c r="F167" s="754"/>
      <c r="G167" s="754"/>
      <c r="H167" s="754"/>
      <c r="I167" s="754"/>
      <c r="J167" s="754"/>
      <c r="K167" s="754"/>
      <c r="L167" s="754"/>
      <c r="M167" s="754"/>
      <c r="N167" s="754"/>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row>
    <row r="168" spans="1:46">
      <c r="A168" s="754"/>
      <c r="B168" s="753"/>
      <c r="C168" s="754"/>
      <c r="D168" s="754"/>
      <c r="E168" s="754"/>
      <c r="F168" s="754"/>
      <c r="G168" s="754"/>
      <c r="H168" s="754"/>
      <c r="I168" s="754"/>
      <c r="J168" s="754"/>
      <c r="K168" s="754"/>
      <c r="L168" s="754"/>
      <c r="M168" s="754"/>
      <c r="N168" s="754"/>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row>
    <row r="169" spans="1:46">
      <c r="A169" s="754"/>
      <c r="B169" s="753"/>
      <c r="C169" s="754"/>
      <c r="D169" s="754"/>
      <c r="E169" s="754"/>
      <c r="F169" s="754"/>
      <c r="G169" s="754"/>
      <c r="H169" s="754"/>
      <c r="I169" s="754"/>
      <c r="J169" s="754"/>
      <c r="K169" s="754"/>
      <c r="L169" s="754"/>
      <c r="M169" s="754"/>
      <c r="N169" s="754"/>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row>
    <row r="170" spans="1:46">
      <c r="A170" s="754"/>
      <c r="B170" s="753"/>
      <c r="C170" s="754"/>
      <c r="D170" s="754"/>
      <c r="E170" s="754"/>
      <c r="F170" s="754"/>
      <c r="G170" s="754"/>
      <c r="H170" s="754"/>
      <c r="I170" s="754"/>
      <c r="J170" s="754"/>
      <c r="K170" s="754"/>
      <c r="L170" s="754"/>
      <c r="M170" s="754"/>
      <c r="N170" s="754"/>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row>
    <row r="171" spans="1:46">
      <c r="A171" s="754"/>
      <c r="B171" s="753"/>
      <c r="C171" s="754"/>
      <c r="D171" s="754"/>
      <c r="E171" s="754"/>
      <c r="F171" s="754"/>
      <c r="G171" s="754"/>
      <c r="H171" s="754"/>
      <c r="I171" s="754"/>
      <c r="J171" s="754"/>
      <c r="K171" s="754"/>
      <c r="L171" s="754"/>
      <c r="M171" s="754"/>
      <c r="N171" s="754"/>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row>
    <row r="172" spans="1:46">
      <c r="A172" s="754"/>
      <c r="B172" s="753"/>
      <c r="C172" s="754"/>
      <c r="D172" s="754"/>
      <c r="E172" s="754"/>
      <c r="F172" s="754"/>
      <c r="G172" s="754"/>
      <c r="H172" s="754"/>
      <c r="I172" s="754"/>
      <c r="J172" s="754"/>
      <c r="K172" s="754"/>
      <c r="L172" s="754"/>
      <c r="M172" s="754"/>
      <c r="N172" s="754"/>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row>
    <row r="173" spans="1:46">
      <c r="A173" s="754"/>
      <c r="B173" s="753"/>
      <c r="C173" s="754"/>
      <c r="D173" s="754"/>
      <c r="E173" s="754"/>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row>
    <row r="174" spans="1:46">
      <c r="A174" s="754"/>
      <c r="B174" s="753"/>
      <c r="C174" s="754"/>
      <c r="D174" s="754"/>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row>
    <row r="175" spans="1:46">
      <c r="A175" s="754"/>
      <c r="B175" s="753"/>
      <c r="C175" s="754"/>
      <c r="D175" s="754"/>
      <c r="E175" s="754"/>
      <c r="F175" s="754"/>
      <c r="G175" s="754"/>
      <c r="H175" s="754"/>
      <c r="I175" s="754"/>
      <c r="J175" s="754"/>
      <c r="K175" s="754"/>
      <c r="L175" s="754"/>
      <c r="M175" s="754"/>
      <c r="N175" s="754"/>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row>
    <row r="176" spans="1:46">
      <c r="A176" s="754"/>
      <c r="B176" s="753"/>
      <c r="C176" s="754"/>
      <c r="D176" s="754"/>
      <c r="E176" s="754"/>
      <c r="F176" s="754"/>
      <c r="G176" s="754"/>
      <c r="H176" s="754"/>
      <c r="I176" s="754"/>
      <c r="J176" s="754"/>
      <c r="K176" s="754"/>
      <c r="L176" s="754"/>
      <c r="M176" s="754"/>
      <c r="N176" s="754"/>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row>
    <row r="177" spans="1:46">
      <c r="A177" s="754"/>
      <c r="B177" s="753"/>
      <c r="C177" s="754"/>
      <c r="D177" s="754"/>
      <c r="E177" s="754"/>
      <c r="F177" s="754"/>
      <c r="G177" s="754"/>
      <c r="H177" s="754"/>
      <c r="I177" s="754"/>
      <c r="J177" s="754"/>
      <c r="K177" s="754"/>
      <c r="L177" s="754"/>
      <c r="M177" s="754"/>
      <c r="N177" s="754"/>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row>
    <row r="178" spans="1:46">
      <c r="A178" s="754"/>
      <c r="B178" s="753"/>
      <c r="C178" s="754"/>
      <c r="D178" s="754"/>
      <c r="E178" s="754"/>
      <c r="F178" s="754"/>
      <c r="G178" s="754"/>
      <c r="H178" s="754"/>
      <c r="I178" s="754"/>
      <c r="J178" s="754"/>
      <c r="K178" s="754"/>
      <c r="L178" s="754"/>
      <c r="M178" s="754"/>
      <c r="N178" s="754"/>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row>
    <row r="179" spans="1:46">
      <c r="A179" s="754"/>
      <c r="B179" s="753"/>
      <c r="C179" s="754"/>
      <c r="D179" s="754"/>
      <c r="E179" s="754"/>
      <c r="F179" s="754"/>
      <c r="G179" s="754"/>
      <c r="H179" s="754"/>
      <c r="I179" s="754"/>
      <c r="J179" s="754"/>
      <c r="K179" s="754"/>
      <c r="L179" s="754"/>
      <c r="M179" s="754"/>
      <c r="N179" s="754"/>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row>
    <row r="180" spans="1:46">
      <c r="A180" s="754"/>
      <c r="B180" s="753"/>
      <c r="C180" s="754"/>
      <c r="D180" s="754"/>
      <c r="E180" s="754"/>
      <c r="F180" s="754"/>
      <c r="G180" s="754"/>
      <c r="H180" s="754"/>
      <c r="I180" s="754"/>
      <c r="J180" s="754"/>
      <c r="K180" s="754"/>
      <c r="L180" s="754"/>
      <c r="M180" s="754"/>
      <c r="N180" s="754"/>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row>
    <row r="181" spans="1:46">
      <c r="A181" s="754"/>
      <c r="B181" s="753"/>
      <c r="C181" s="754"/>
      <c r="D181" s="754"/>
      <c r="E181" s="754"/>
      <c r="F181" s="754"/>
      <c r="G181" s="754"/>
      <c r="H181" s="754"/>
      <c r="I181" s="754"/>
      <c r="J181" s="754"/>
      <c r="K181" s="754"/>
      <c r="L181" s="754"/>
      <c r="M181" s="754"/>
      <c r="N181" s="754"/>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row>
    <row r="182" spans="1:46">
      <c r="A182" s="754"/>
      <c r="B182" s="753"/>
      <c r="C182" s="754"/>
      <c r="D182" s="754"/>
      <c r="E182" s="754"/>
      <c r="F182" s="754"/>
      <c r="G182" s="754"/>
      <c r="H182" s="754"/>
      <c r="I182" s="754"/>
      <c r="J182" s="754"/>
      <c r="K182" s="754"/>
      <c r="L182" s="754"/>
      <c r="M182" s="754"/>
      <c r="N182" s="754"/>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row>
    <row r="183" spans="1:46">
      <c r="A183" s="754"/>
      <c r="B183" s="753"/>
      <c r="C183" s="754"/>
      <c r="D183" s="754"/>
      <c r="E183" s="754"/>
      <c r="F183" s="754"/>
      <c r="G183" s="754"/>
      <c r="H183" s="754"/>
      <c r="I183" s="754"/>
      <c r="J183" s="754"/>
      <c r="K183" s="754"/>
      <c r="L183" s="754"/>
      <c r="M183" s="754"/>
      <c r="N183" s="754"/>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row>
    <row r="184" spans="1:46">
      <c r="A184" s="754"/>
      <c r="B184" s="753"/>
      <c r="C184" s="754"/>
      <c r="D184" s="754"/>
      <c r="E184" s="754"/>
      <c r="F184" s="754"/>
      <c r="G184" s="754"/>
      <c r="H184" s="754"/>
      <c r="I184" s="754"/>
      <c r="J184" s="754"/>
      <c r="K184" s="754"/>
      <c r="L184" s="754"/>
      <c r="M184" s="754"/>
      <c r="N184" s="754"/>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row>
    <row r="185" spans="1:46">
      <c r="A185" s="754"/>
      <c r="B185" s="753"/>
      <c r="C185" s="754"/>
      <c r="D185" s="754"/>
      <c r="E185" s="754"/>
      <c r="F185" s="754"/>
      <c r="G185" s="754"/>
      <c r="H185" s="754"/>
      <c r="I185" s="754"/>
      <c r="J185" s="754"/>
      <c r="K185" s="754"/>
      <c r="L185" s="754"/>
      <c r="M185" s="754"/>
      <c r="N185" s="754"/>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row>
    <row r="186" spans="1:46">
      <c r="A186" s="754"/>
      <c r="B186" s="753"/>
      <c r="C186" s="754"/>
      <c r="D186" s="754"/>
      <c r="E186" s="754"/>
      <c r="F186" s="754"/>
      <c r="G186" s="754"/>
      <c r="H186" s="754"/>
      <c r="I186" s="754"/>
      <c r="J186" s="754"/>
      <c r="K186" s="754"/>
      <c r="L186" s="754"/>
      <c r="M186" s="754"/>
      <c r="N186" s="754"/>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row>
    <row r="187" spans="1:46">
      <c r="A187" s="754"/>
      <c r="B187" s="753"/>
      <c r="C187" s="754"/>
      <c r="D187" s="754"/>
      <c r="E187" s="754"/>
      <c r="F187" s="754"/>
      <c r="G187" s="754"/>
      <c r="H187" s="754"/>
      <c r="I187" s="754"/>
      <c r="J187" s="754"/>
      <c r="K187" s="754"/>
      <c r="L187" s="754"/>
      <c r="M187" s="754"/>
      <c r="N187" s="754"/>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row>
    <row r="188" spans="1:46">
      <c r="A188" s="754"/>
      <c r="B188" s="753"/>
      <c r="C188" s="754"/>
      <c r="D188" s="754"/>
      <c r="E188" s="754"/>
      <c r="F188" s="754"/>
      <c r="G188" s="754"/>
      <c r="H188" s="754"/>
      <c r="I188" s="754"/>
      <c r="J188" s="754"/>
      <c r="K188" s="754"/>
      <c r="L188" s="754"/>
      <c r="M188" s="754"/>
      <c r="N188" s="754"/>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row>
    <row r="189" spans="1:46">
      <c r="A189" s="754"/>
      <c r="B189" s="753"/>
      <c r="C189" s="754"/>
      <c r="D189" s="754"/>
      <c r="E189" s="754"/>
      <c r="F189" s="754"/>
      <c r="G189" s="754"/>
      <c r="H189" s="754"/>
      <c r="I189" s="754"/>
      <c r="J189" s="754"/>
      <c r="K189" s="754"/>
      <c r="L189" s="754"/>
      <c r="M189" s="754"/>
      <c r="N189" s="754"/>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row>
    <row r="190" spans="1:46">
      <c r="A190" s="754"/>
      <c r="B190" s="753"/>
      <c r="C190" s="754"/>
      <c r="D190" s="754"/>
      <c r="E190" s="754"/>
      <c r="F190" s="754"/>
      <c r="G190" s="754"/>
      <c r="H190" s="754"/>
      <c r="I190" s="754"/>
      <c r="J190" s="754"/>
      <c r="K190" s="754"/>
      <c r="L190" s="754"/>
      <c r="M190" s="754"/>
      <c r="N190" s="754"/>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row>
    <row r="191" spans="1:46">
      <c r="A191" s="754"/>
      <c r="B191" s="753"/>
      <c r="C191" s="754"/>
      <c r="D191" s="754"/>
      <c r="E191" s="754"/>
      <c r="F191" s="754"/>
      <c r="G191" s="754"/>
      <c r="H191" s="754"/>
      <c r="I191" s="754"/>
      <c r="J191" s="754"/>
      <c r="K191" s="754"/>
      <c r="L191" s="754"/>
      <c r="M191" s="754"/>
      <c r="N191" s="754"/>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row>
    <row r="192" spans="1:46">
      <c r="A192" s="754"/>
      <c r="B192" s="753"/>
      <c r="C192" s="754"/>
      <c r="D192" s="754"/>
      <c r="E192" s="754"/>
      <c r="F192" s="754"/>
      <c r="G192" s="754"/>
      <c r="H192" s="754"/>
      <c r="I192" s="754"/>
      <c r="J192" s="754"/>
      <c r="K192" s="754"/>
      <c r="L192" s="754"/>
      <c r="M192" s="754"/>
      <c r="N192" s="754"/>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row>
    <row r="193" spans="1:46">
      <c r="A193" s="754"/>
      <c r="B193" s="753"/>
      <c r="C193" s="754"/>
      <c r="D193" s="754"/>
      <c r="E193" s="754"/>
      <c r="F193" s="754"/>
      <c r="G193" s="754"/>
      <c r="H193" s="754"/>
      <c r="I193" s="754"/>
      <c r="J193" s="754"/>
      <c r="K193" s="754"/>
      <c r="L193" s="754"/>
      <c r="M193" s="754"/>
      <c r="N193" s="754"/>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row>
    <row r="194" spans="1:46">
      <c r="A194" s="754"/>
      <c r="B194" s="753"/>
      <c r="C194" s="754"/>
      <c r="D194" s="754"/>
      <c r="E194" s="754"/>
      <c r="F194" s="754"/>
      <c r="G194" s="754"/>
      <c r="H194" s="754"/>
      <c r="I194" s="754"/>
      <c r="J194" s="754"/>
      <c r="K194" s="754"/>
      <c r="L194" s="754"/>
      <c r="M194" s="754"/>
      <c r="N194" s="754"/>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row>
    <row r="195" spans="1:46">
      <c r="A195" s="754"/>
      <c r="B195" s="753"/>
      <c r="C195" s="754"/>
      <c r="D195" s="754"/>
      <c r="E195" s="754"/>
      <c r="F195" s="754"/>
      <c r="G195" s="754"/>
      <c r="H195" s="754"/>
      <c r="I195" s="754"/>
      <c r="J195" s="754"/>
      <c r="K195" s="754"/>
      <c r="L195" s="754"/>
      <c r="M195" s="754"/>
      <c r="N195" s="754"/>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row>
    <row r="196" spans="1:46">
      <c r="A196" s="754"/>
      <c r="B196" s="753"/>
      <c r="C196" s="754"/>
      <c r="D196" s="754"/>
      <c r="E196" s="754"/>
      <c r="F196" s="754"/>
      <c r="G196" s="754"/>
      <c r="H196" s="754"/>
      <c r="I196" s="754"/>
      <c r="J196" s="754"/>
      <c r="K196" s="754"/>
      <c r="L196" s="754"/>
      <c r="M196" s="754"/>
      <c r="N196" s="754"/>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row>
    <row r="197" spans="1:46">
      <c r="A197" s="754"/>
      <c r="B197" s="753"/>
      <c r="C197" s="754"/>
      <c r="D197" s="754"/>
      <c r="E197" s="754"/>
      <c r="F197" s="754"/>
      <c r="G197" s="754"/>
      <c r="H197" s="754"/>
      <c r="I197" s="754"/>
      <c r="J197" s="754"/>
      <c r="K197" s="754"/>
      <c r="L197" s="754"/>
      <c r="M197" s="754"/>
      <c r="N197" s="754"/>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row>
    <row r="198" spans="1:46">
      <c r="A198" s="754"/>
      <c r="B198" s="753"/>
      <c r="C198" s="754"/>
      <c r="D198" s="754"/>
      <c r="E198" s="754"/>
      <c r="F198" s="754"/>
      <c r="G198" s="754"/>
      <c r="H198" s="754"/>
      <c r="I198" s="754"/>
      <c r="J198" s="754"/>
      <c r="K198" s="754"/>
      <c r="L198" s="754"/>
      <c r="M198" s="754"/>
      <c r="N198" s="754"/>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row>
    <row r="199" spans="1:46">
      <c r="A199" s="754"/>
      <c r="B199" s="753"/>
      <c r="C199" s="754"/>
      <c r="D199" s="754"/>
      <c r="E199" s="754"/>
      <c r="F199" s="754"/>
      <c r="G199" s="754"/>
      <c r="H199" s="754"/>
      <c r="I199" s="754"/>
      <c r="J199" s="754"/>
      <c r="K199" s="754"/>
      <c r="L199" s="754"/>
      <c r="M199" s="754"/>
      <c r="N199" s="754"/>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row>
    <row r="200" spans="1:46">
      <c r="A200" s="754"/>
      <c r="B200" s="753"/>
      <c r="C200" s="754"/>
      <c r="D200" s="754"/>
      <c r="E200" s="754"/>
      <c r="F200" s="754"/>
      <c r="G200" s="754"/>
      <c r="H200" s="754"/>
      <c r="I200" s="754"/>
      <c r="J200" s="754"/>
      <c r="K200" s="754"/>
      <c r="L200" s="754"/>
      <c r="M200" s="754"/>
      <c r="N200" s="754"/>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row>
    <row r="201" spans="1:46">
      <c r="A201" s="754"/>
      <c r="B201" s="753"/>
      <c r="C201" s="754"/>
      <c r="D201" s="754"/>
      <c r="E201" s="754"/>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row>
    <row r="202" spans="1:46">
      <c r="A202" s="754"/>
      <c r="B202" s="753"/>
      <c r="C202" s="754"/>
      <c r="D202" s="754"/>
      <c r="E202" s="754"/>
      <c r="F202" s="754"/>
      <c r="G202" s="754"/>
      <c r="H202" s="754"/>
      <c r="I202" s="754"/>
      <c r="J202" s="754"/>
      <c r="K202" s="754"/>
      <c r="L202" s="754"/>
      <c r="M202" s="754"/>
      <c r="N202" s="754"/>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row>
    <row r="203" spans="1:46">
      <c r="A203" s="754"/>
      <c r="B203" s="753"/>
      <c r="C203" s="754"/>
      <c r="D203" s="754"/>
      <c r="E203" s="754"/>
      <c r="F203" s="754"/>
      <c r="G203" s="754"/>
      <c r="H203" s="754"/>
      <c r="I203" s="754"/>
      <c r="J203" s="754"/>
      <c r="K203" s="754"/>
      <c r="L203" s="754"/>
      <c r="M203" s="754"/>
      <c r="N203" s="754"/>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row>
    <row r="204" spans="1:46">
      <c r="A204" s="754"/>
      <c r="B204" s="753"/>
      <c r="C204" s="754"/>
      <c r="D204" s="754"/>
      <c r="E204" s="754"/>
      <c r="F204" s="754"/>
      <c r="G204" s="754"/>
      <c r="H204" s="754"/>
      <c r="I204" s="754"/>
      <c r="J204" s="754"/>
      <c r="K204" s="754"/>
      <c r="L204" s="754"/>
      <c r="M204" s="754"/>
      <c r="N204" s="754"/>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row>
    <row r="205" spans="1:46">
      <c r="A205" s="754"/>
      <c r="B205" s="753"/>
      <c r="C205" s="754"/>
      <c r="D205" s="754"/>
      <c r="E205" s="754"/>
      <c r="F205" s="754"/>
      <c r="G205" s="754"/>
      <c r="H205" s="754"/>
      <c r="I205" s="754"/>
      <c r="J205" s="754"/>
      <c r="K205" s="754"/>
      <c r="L205" s="754"/>
      <c r="M205" s="754"/>
      <c r="N205" s="754"/>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row>
    <row r="206" spans="1:46">
      <c r="A206" s="754"/>
      <c r="B206" s="753"/>
      <c r="C206" s="754"/>
      <c r="D206" s="754"/>
      <c r="E206" s="754"/>
      <c r="F206" s="754"/>
      <c r="G206" s="754"/>
      <c r="H206" s="754"/>
      <c r="I206" s="754"/>
      <c r="J206" s="754"/>
      <c r="K206" s="754"/>
      <c r="L206" s="754"/>
      <c r="M206" s="754"/>
      <c r="N206" s="754"/>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row>
    <row r="207" spans="1:46">
      <c r="A207" s="754"/>
      <c r="B207" s="753"/>
      <c r="C207" s="754"/>
      <c r="D207" s="754"/>
      <c r="E207" s="754"/>
      <c r="F207" s="754"/>
      <c r="G207" s="754"/>
      <c r="H207" s="754"/>
      <c r="I207" s="754"/>
      <c r="J207" s="754"/>
      <c r="K207" s="754"/>
      <c r="L207" s="754"/>
      <c r="M207" s="754"/>
      <c r="N207" s="754"/>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row>
    <row r="208" spans="1:46">
      <c r="A208" s="754"/>
      <c r="B208" s="753"/>
      <c r="C208" s="754"/>
      <c r="D208" s="754"/>
      <c r="E208" s="754"/>
      <c r="F208" s="754"/>
      <c r="G208" s="754"/>
      <c r="H208" s="754"/>
      <c r="I208" s="754"/>
      <c r="J208" s="754"/>
      <c r="K208" s="754"/>
      <c r="L208" s="754"/>
      <c r="M208" s="754"/>
      <c r="N208" s="754"/>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row>
    <row r="209" spans="1:46">
      <c r="A209" s="754"/>
      <c r="B209" s="753"/>
      <c r="C209" s="754"/>
      <c r="D209" s="754"/>
      <c r="E209" s="754"/>
      <c r="F209" s="754"/>
      <c r="G209" s="754"/>
      <c r="H209" s="754"/>
      <c r="I209" s="754"/>
      <c r="J209" s="754"/>
      <c r="K209" s="754"/>
      <c r="L209" s="754"/>
      <c r="M209" s="754"/>
      <c r="N209" s="754"/>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row>
    <row r="210" spans="1:46">
      <c r="A210" s="754"/>
      <c r="B210" s="753"/>
      <c r="C210" s="754"/>
      <c r="D210" s="754"/>
      <c r="E210" s="754"/>
      <c r="F210" s="754"/>
      <c r="G210" s="754"/>
      <c r="H210" s="754"/>
      <c r="I210" s="754"/>
      <c r="J210" s="754"/>
      <c r="K210" s="754"/>
      <c r="L210" s="754"/>
      <c r="M210" s="754"/>
      <c r="N210" s="754"/>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row>
    <row r="211" spans="1:46">
      <c r="A211" s="754"/>
      <c r="B211" s="753"/>
      <c r="C211" s="754"/>
      <c r="D211" s="754"/>
      <c r="E211" s="754"/>
      <c r="F211" s="754"/>
      <c r="G211" s="754"/>
      <c r="H211" s="754"/>
      <c r="I211" s="754"/>
      <c r="J211" s="754"/>
      <c r="K211" s="754"/>
      <c r="L211" s="754"/>
      <c r="M211" s="754"/>
      <c r="N211" s="754"/>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row>
    <row r="212" spans="1:46">
      <c r="A212" s="754"/>
      <c r="B212" s="753"/>
      <c r="C212" s="754"/>
      <c r="D212" s="754"/>
      <c r="E212" s="754"/>
      <c r="F212" s="754"/>
      <c r="G212" s="754"/>
      <c r="H212" s="754"/>
      <c r="I212" s="754"/>
      <c r="J212" s="754"/>
      <c r="K212" s="754"/>
      <c r="L212" s="754"/>
      <c r="M212" s="754"/>
      <c r="N212" s="754"/>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row>
    <row r="213" spans="1:46">
      <c r="A213" s="754"/>
      <c r="B213" s="753"/>
      <c r="C213" s="754"/>
      <c r="D213" s="754"/>
      <c r="E213" s="754"/>
      <c r="F213" s="754"/>
      <c r="G213" s="754"/>
      <c r="H213" s="754"/>
      <c r="I213" s="754"/>
      <c r="J213" s="754"/>
      <c r="K213" s="754"/>
      <c r="L213" s="754"/>
      <c r="M213" s="754"/>
      <c r="N213" s="754"/>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row>
    <row r="214" spans="1:46">
      <c r="A214" s="754"/>
      <c r="B214" s="753"/>
      <c r="C214" s="754"/>
      <c r="D214" s="754"/>
      <c r="E214" s="754"/>
      <c r="F214" s="754"/>
      <c r="G214" s="754"/>
      <c r="H214" s="754"/>
      <c r="I214" s="754"/>
      <c r="J214" s="754"/>
      <c r="K214" s="754"/>
      <c r="L214" s="754"/>
      <c r="M214" s="754"/>
      <c r="N214" s="754"/>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row>
    <row r="215" spans="1:46">
      <c r="A215" s="754"/>
      <c r="B215" s="753"/>
      <c r="C215" s="754"/>
      <c r="D215" s="754"/>
      <c r="E215" s="754"/>
      <c r="F215" s="754"/>
      <c r="G215" s="754"/>
      <c r="H215" s="754"/>
      <c r="I215" s="754"/>
      <c r="J215" s="754"/>
      <c r="K215" s="754"/>
      <c r="L215" s="754"/>
      <c r="M215" s="754"/>
      <c r="N215" s="754"/>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row>
    <row r="216" spans="1:46">
      <c r="A216" s="754"/>
      <c r="B216" s="753"/>
      <c r="C216" s="754"/>
      <c r="D216" s="754"/>
      <c r="E216" s="754"/>
      <c r="F216" s="754"/>
      <c r="G216" s="754"/>
      <c r="H216" s="754"/>
      <c r="I216" s="754"/>
      <c r="J216" s="754"/>
      <c r="K216" s="754"/>
      <c r="L216" s="754"/>
      <c r="M216" s="754"/>
      <c r="N216" s="754"/>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row>
    <row r="217" spans="1:46">
      <c r="A217" s="754"/>
      <c r="B217" s="753"/>
      <c r="C217" s="754"/>
      <c r="D217" s="754"/>
      <c r="E217" s="754"/>
      <c r="F217" s="754"/>
      <c r="G217" s="754"/>
      <c r="H217" s="754"/>
      <c r="I217" s="754"/>
      <c r="J217" s="754"/>
      <c r="K217" s="754"/>
      <c r="L217" s="754"/>
      <c r="M217" s="754"/>
      <c r="N217" s="754"/>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row>
    <row r="218" spans="1:46">
      <c r="A218" s="754"/>
      <c r="B218" s="753"/>
      <c r="C218" s="754"/>
      <c r="D218" s="754"/>
      <c r="E218" s="754"/>
      <c r="F218" s="754"/>
      <c r="G218" s="754"/>
      <c r="H218" s="754"/>
      <c r="I218" s="754"/>
      <c r="J218" s="754"/>
      <c r="K218" s="754"/>
      <c r="L218" s="754"/>
      <c r="M218" s="754"/>
      <c r="N218" s="754"/>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row>
    <row r="219" spans="1:46">
      <c r="A219" s="754"/>
      <c r="B219" s="753"/>
      <c r="C219" s="754"/>
      <c r="D219" s="754"/>
      <c r="E219" s="754"/>
      <c r="F219" s="754"/>
      <c r="G219" s="754"/>
      <c r="H219" s="754"/>
      <c r="I219" s="754"/>
      <c r="J219" s="754"/>
      <c r="K219" s="754"/>
      <c r="L219" s="754"/>
      <c r="M219" s="754"/>
      <c r="N219" s="754"/>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row>
    <row r="220" spans="1:46">
      <c r="A220" s="754"/>
      <c r="B220" s="753"/>
      <c r="C220" s="754"/>
      <c r="D220" s="754"/>
      <c r="E220" s="754"/>
      <c r="F220" s="754"/>
      <c r="G220" s="754"/>
      <c r="H220" s="754"/>
      <c r="I220" s="754"/>
      <c r="J220" s="754"/>
      <c r="K220" s="754"/>
      <c r="L220" s="754"/>
      <c r="M220" s="754"/>
      <c r="N220" s="754"/>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row>
    <row r="221" spans="1:46">
      <c r="A221" s="754"/>
      <c r="B221" s="753"/>
      <c r="C221" s="754"/>
      <c r="D221" s="754"/>
      <c r="E221" s="754"/>
      <c r="F221" s="754"/>
      <c r="G221" s="754"/>
      <c r="H221" s="754"/>
      <c r="I221" s="754"/>
      <c r="J221" s="754"/>
      <c r="K221" s="754"/>
      <c r="L221" s="754"/>
      <c r="M221" s="754"/>
      <c r="N221" s="754"/>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row>
    <row r="222" spans="1:46">
      <c r="A222" s="754"/>
      <c r="B222" s="753"/>
      <c r="C222" s="754"/>
      <c r="D222" s="754"/>
      <c r="E222" s="754"/>
      <c r="F222" s="754"/>
      <c r="G222" s="754"/>
      <c r="H222" s="754"/>
      <c r="I222" s="754"/>
      <c r="J222" s="754"/>
      <c r="K222" s="754"/>
      <c r="L222" s="754"/>
      <c r="M222" s="754"/>
      <c r="N222" s="754"/>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row>
    <row r="223" spans="1:46">
      <c r="A223" s="754"/>
      <c r="B223" s="753"/>
      <c r="C223" s="754"/>
      <c r="D223" s="754"/>
      <c r="E223" s="754"/>
      <c r="F223" s="754"/>
      <c r="G223" s="754"/>
      <c r="H223" s="754"/>
      <c r="I223" s="754"/>
      <c r="J223" s="754"/>
      <c r="K223" s="754"/>
      <c r="L223" s="754"/>
      <c r="M223" s="754"/>
      <c r="N223" s="754"/>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row>
    <row r="224" spans="1:46">
      <c r="A224" s="754"/>
      <c r="B224" s="753"/>
      <c r="C224" s="754"/>
      <c r="D224" s="754"/>
      <c r="E224" s="754"/>
      <c r="F224" s="754"/>
      <c r="G224" s="754"/>
      <c r="H224" s="754"/>
      <c r="I224" s="754"/>
      <c r="J224" s="754"/>
      <c r="K224" s="754"/>
      <c r="L224" s="754"/>
      <c r="M224" s="754"/>
      <c r="N224" s="754"/>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row>
    <row r="225" spans="1:46">
      <c r="A225" s="754"/>
      <c r="B225" s="753"/>
      <c r="C225" s="754"/>
      <c r="D225" s="754"/>
      <c r="E225" s="754"/>
      <c r="F225" s="754"/>
      <c r="G225" s="754"/>
      <c r="H225" s="754"/>
      <c r="I225" s="754"/>
      <c r="J225" s="754"/>
      <c r="K225" s="754"/>
      <c r="L225" s="754"/>
      <c r="M225" s="754"/>
      <c r="N225" s="754"/>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row>
    <row r="226" spans="1:46">
      <c r="A226" s="754"/>
      <c r="B226" s="753"/>
      <c r="C226" s="754"/>
      <c r="D226" s="754"/>
      <c r="E226" s="754"/>
      <c r="F226" s="754"/>
      <c r="G226" s="754"/>
      <c r="H226" s="754"/>
      <c r="I226" s="754"/>
      <c r="J226" s="754"/>
      <c r="K226" s="754"/>
      <c r="L226" s="754"/>
      <c r="M226" s="754"/>
      <c r="N226" s="754"/>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row>
    <row r="227" spans="1:46">
      <c r="A227" s="754"/>
      <c r="B227" s="753"/>
      <c r="C227" s="754"/>
      <c r="D227" s="754"/>
      <c r="E227" s="754"/>
      <c r="F227" s="754"/>
      <c r="G227" s="754"/>
      <c r="H227" s="754"/>
      <c r="I227" s="754"/>
      <c r="J227" s="754"/>
      <c r="K227" s="754"/>
      <c r="L227" s="754"/>
      <c r="M227" s="754"/>
      <c r="N227" s="754"/>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row>
    <row r="228" spans="1:46">
      <c r="A228" s="754"/>
      <c r="B228" s="753"/>
      <c r="C228" s="754"/>
      <c r="D228" s="754"/>
      <c r="E228" s="754"/>
      <c r="F228" s="754"/>
      <c r="G228" s="754"/>
      <c r="H228" s="754"/>
      <c r="I228" s="754"/>
      <c r="J228" s="754"/>
      <c r="K228" s="754"/>
      <c r="L228" s="754"/>
      <c r="M228" s="754"/>
      <c r="N228" s="754"/>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row>
    <row r="229" spans="1:46">
      <c r="A229" s="754"/>
      <c r="B229" s="753"/>
      <c r="C229" s="754"/>
      <c r="D229" s="754"/>
      <c r="E229" s="754"/>
      <c r="F229" s="754"/>
      <c r="G229" s="754"/>
      <c r="H229" s="754"/>
      <c r="I229" s="754"/>
      <c r="J229" s="754"/>
      <c r="K229" s="754"/>
      <c r="L229" s="754"/>
      <c r="M229" s="754"/>
      <c r="N229" s="754"/>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row>
    <row r="230" spans="1:46">
      <c r="A230" s="754"/>
      <c r="B230" s="753"/>
      <c r="C230" s="754"/>
      <c r="D230" s="754"/>
      <c r="E230" s="754"/>
      <c r="F230" s="754"/>
      <c r="G230" s="754"/>
      <c r="H230" s="754"/>
      <c r="I230" s="754"/>
      <c r="J230" s="754"/>
      <c r="K230" s="754"/>
      <c r="L230" s="754"/>
      <c r="M230" s="754"/>
      <c r="N230" s="754"/>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row>
    <row r="231" spans="1:46">
      <c r="A231" s="754"/>
      <c r="B231" s="753"/>
      <c r="C231" s="754"/>
      <c r="D231" s="754"/>
      <c r="E231" s="754"/>
      <c r="F231" s="754"/>
      <c r="G231" s="754"/>
      <c r="H231" s="754"/>
      <c r="I231" s="754"/>
      <c r="J231" s="754"/>
      <c r="K231" s="754"/>
      <c r="L231" s="754"/>
      <c r="M231" s="754"/>
      <c r="N231" s="754"/>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row>
    <row r="232" spans="1:46">
      <c r="A232" s="754"/>
      <c r="B232" s="753"/>
      <c r="C232" s="754"/>
      <c r="D232" s="754"/>
      <c r="E232" s="754"/>
      <c r="F232" s="754"/>
      <c r="G232" s="754"/>
      <c r="H232" s="754"/>
      <c r="I232" s="754"/>
      <c r="J232" s="754"/>
      <c r="K232" s="754"/>
      <c r="L232" s="754"/>
      <c r="M232" s="754"/>
      <c r="N232" s="754"/>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row>
    <row r="233" spans="1:46">
      <c r="A233" s="754"/>
      <c r="B233" s="753"/>
      <c r="C233" s="754"/>
      <c r="D233" s="754"/>
      <c r="E233" s="754"/>
      <c r="F233" s="754"/>
      <c r="G233" s="754"/>
      <c r="H233" s="754"/>
      <c r="I233" s="754"/>
      <c r="J233" s="754"/>
      <c r="K233" s="754"/>
      <c r="L233" s="754"/>
      <c r="M233" s="754"/>
      <c r="N233" s="754"/>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row>
    <row r="234" spans="1:46">
      <c r="A234" s="754"/>
      <c r="B234" s="753"/>
      <c r="C234" s="754"/>
      <c r="D234" s="754"/>
      <c r="E234" s="754"/>
      <c r="F234" s="754"/>
      <c r="G234" s="754"/>
      <c r="H234" s="754"/>
      <c r="I234" s="754"/>
      <c r="J234" s="754"/>
      <c r="K234" s="754"/>
      <c r="L234" s="754"/>
      <c r="M234" s="754"/>
      <c r="N234" s="754"/>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row>
    <row r="235" spans="1:46">
      <c r="A235" s="754"/>
      <c r="B235" s="753"/>
      <c r="C235" s="754"/>
      <c r="D235" s="754"/>
      <c r="E235" s="754"/>
      <c r="F235" s="754"/>
      <c r="G235" s="754"/>
      <c r="H235" s="754"/>
      <c r="I235" s="754"/>
      <c r="J235" s="754"/>
      <c r="K235" s="754"/>
      <c r="L235" s="754"/>
      <c r="M235" s="754"/>
      <c r="N235" s="754"/>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row>
    <row r="236" spans="1:46">
      <c r="A236" s="754"/>
      <c r="B236" s="753"/>
      <c r="C236" s="754"/>
      <c r="D236" s="754"/>
      <c r="E236" s="754"/>
      <c r="F236" s="754"/>
      <c r="G236" s="754"/>
      <c r="H236" s="754"/>
      <c r="I236" s="754"/>
      <c r="J236" s="754"/>
      <c r="K236" s="754"/>
      <c r="L236" s="754"/>
      <c r="M236" s="754"/>
      <c r="N236" s="754"/>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row>
    <row r="237" spans="1:46">
      <c r="A237" s="754"/>
      <c r="B237" s="753"/>
      <c r="C237" s="754"/>
      <c r="D237" s="754"/>
      <c r="E237" s="754"/>
      <c r="F237" s="754"/>
      <c r="G237" s="754"/>
      <c r="H237" s="754"/>
      <c r="I237" s="754"/>
      <c r="J237" s="754"/>
      <c r="K237" s="754"/>
      <c r="L237" s="754"/>
      <c r="M237" s="754"/>
      <c r="N237" s="754"/>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row>
    <row r="238" spans="1:46">
      <c r="A238" s="754"/>
      <c r="B238" s="753"/>
      <c r="C238" s="754"/>
      <c r="D238" s="754"/>
      <c r="E238" s="754"/>
      <c r="F238" s="754"/>
      <c r="G238" s="754"/>
      <c r="H238" s="754"/>
      <c r="I238" s="754"/>
      <c r="J238" s="754"/>
      <c r="K238" s="754"/>
      <c r="L238" s="754"/>
      <c r="M238" s="754"/>
      <c r="N238" s="754"/>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row>
    <row r="239" spans="1:46">
      <c r="A239" s="754"/>
      <c r="B239" s="753"/>
      <c r="C239" s="754"/>
      <c r="D239" s="754"/>
      <c r="E239" s="754"/>
      <c r="F239" s="754"/>
      <c r="G239" s="754"/>
      <c r="H239" s="754"/>
      <c r="I239" s="754"/>
      <c r="J239" s="754"/>
      <c r="K239" s="754"/>
      <c r="L239" s="754"/>
      <c r="M239" s="754"/>
      <c r="N239" s="754"/>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row>
    <row r="240" spans="1:46">
      <c r="A240" s="754"/>
      <c r="B240" s="753"/>
      <c r="C240" s="754"/>
      <c r="D240" s="754"/>
      <c r="E240" s="754"/>
      <c r="F240" s="754"/>
      <c r="G240" s="754"/>
      <c r="H240" s="754"/>
      <c r="I240" s="754"/>
      <c r="J240" s="754"/>
      <c r="K240" s="754"/>
      <c r="L240" s="754"/>
      <c r="M240" s="754"/>
      <c r="N240" s="754"/>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row>
    <row r="241" spans="1:46">
      <c r="A241" s="754"/>
      <c r="B241" s="753"/>
      <c r="C241" s="754"/>
      <c r="D241" s="754"/>
      <c r="E241" s="754"/>
      <c r="F241" s="754"/>
      <c r="G241" s="754"/>
      <c r="H241" s="754"/>
      <c r="I241" s="754"/>
      <c r="J241" s="754"/>
      <c r="K241" s="754"/>
      <c r="L241" s="754"/>
      <c r="M241" s="754"/>
      <c r="N241" s="754"/>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row>
    <row r="242" spans="1:46">
      <c r="A242" s="754"/>
      <c r="B242" s="753"/>
      <c r="C242" s="754"/>
      <c r="D242" s="754"/>
      <c r="E242" s="754"/>
      <c r="F242" s="754"/>
      <c r="G242" s="754"/>
      <c r="H242" s="754"/>
      <c r="I242" s="754"/>
      <c r="J242" s="754"/>
      <c r="K242" s="754"/>
      <c r="L242" s="754"/>
      <c r="M242" s="754"/>
      <c r="N242" s="754"/>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row>
    <row r="243" spans="1:46">
      <c r="A243" s="754"/>
      <c r="B243" s="753"/>
      <c r="C243" s="754"/>
      <c r="D243" s="754"/>
      <c r="E243" s="754"/>
      <c r="F243" s="754"/>
      <c r="G243" s="754"/>
      <c r="H243" s="754"/>
      <c r="I243" s="754"/>
      <c r="J243" s="754"/>
      <c r="K243" s="754"/>
      <c r="L243" s="754"/>
      <c r="M243" s="754"/>
      <c r="N243" s="754"/>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row>
    <row r="244" spans="1:46">
      <c r="A244" s="754"/>
      <c r="B244" s="753"/>
      <c r="C244" s="754"/>
      <c r="D244" s="754"/>
      <c r="E244" s="754"/>
      <c r="F244" s="754"/>
      <c r="G244" s="754"/>
      <c r="H244" s="754"/>
      <c r="I244" s="754"/>
      <c r="J244" s="754"/>
      <c r="K244" s="754"/>
      <c r="L244" s="754"/>
      <c r="M244" s="754"/>
      <c r="N244" s="754"/>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row>
    <row r="245" spans="1:46">
      <c r="A245" s="754"/>
      <c r="B245" s="753"/>
      <c r="C245" s="754"/>
      <c r="D245" s="754"/>
      <c r="E245" s="754"/>
      <c r="F245" s="754"/>
      <c r="G245" s="754"/>
      <c r="H245" s="754"/>
      <c r="I245" s="754"/>
      <c r="J245" s="754"/>
      <c r="K245" s="754"/>
      <c r="L245" s="754"/>
      <c r="M245" s="754"/>
      <c r="N245" s="754"/>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row>
    <row r="246" spans="1:46">
      <c r="A246" s="754"/>
      <c r="B246" s="753"/>
      <c r="C246" s="754"/>
      <c r="D246" s="754"/>
      <c r="E246" s="754"/>
      <c r="F246" s="754"/>
      <c r="G246" s="754"/>
      <c r="H246" s="754"/>
      <c r="I246" s="754"/>
      <c r="J246" s="754"/>
      <c r="K246" s="754"/>
      <c r="L246" s="754"/>
      <c r="M246" s="754"/>
      <c r="N246" s="754"/>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row>
    <row r="247" spans="1:46">
      <c r="A247" s="754"/>
      <c r="B247" s="753"/>
      <c r="C247" s="754"/>
      <c r="D247" s="754"/>
      <c r="E247" s="754"/>
      <c r="F247" s="754"/>
      <c r="G247" s="754"/>
      <c r="H247" s="754"/>
      <c r="I247" s="754"/>
      <c r="J247" s="754"/>
      <c r="K247" s="754"/>
      <c r="L247" s="754"/>
      <c r="M247" s="754"/>
      <c r="N247" s="754"/>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row>
    <row r="248" spans="1:46">
      <c r="A248" s="754"/>
      <c r="B248" s="753"/>
      <c r="C248" s="754"/>
      <c r="D248" s="754"/>
      <c r="E248" s="754"/>
      <c r="F248" s="754"/>
      <c r="G248" s="754"/>
      <c r="H248" s="754"/>
      <c r="I248" s="754"/>
      <c r="J248" s="754"/>
      <c r="K248" s="754"/>
      <c r="L248" s="754"/>
      <c r="M248" s="754"/>
      <c r="N248" s="754"/>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row>
    <row r="249" spans="1:46">
      <c r="A249" s="754"/>
      <c r="B249" s="753"/>
      <c r="C249" s="754"/>
      <c r="D249" s="754"/>
      <c r="E249" s="754"/>
      <c r="F249" s="754"/>
      <c r="G249" s="754"/>
      <c r="H249" s="754"/>
      <c r="I249" s="754"/>
      <c r="J249" s="754"/>
      <c r="K249" s="754"/>
      <c r="L249" s="754"/>
      <c r="M249" s="754"/>
      <c r="N249" s="754"/>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row>
    <row r="250" spans="1:46">
      <c r="A250" s="754"/>
      <c r="B250" s="753"/>
      <c r="C250" s="754"/>
      <c r="D250" s="754"/>
      <c r="E250" s="754"/>
      <c r="F250" s="754"/>
      <c r="G250" s="754"/>
      <c r="H250" s="754"/>
      <c r="I250" s="754"/>
      <c r="J250" s="754"/>
      <c r="K250" s="754"/>
      <c r="L250" s="754"/>
      <c r="M250" s="754"/>
      <c r="N250" s="754"/>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row>
    <row r="251" spans="1:46">
      <c r="A251" s="754"/>
      <c r="B251" s="753"/>
      <c r="C251" s="754"/>
      <c r="D251" s="754"/>
      <c r="E251" s="754"/>
      <c r="F251" s="754"/>
      <c r="G251" s="754"/>
      <c r="H251" s="754"/>
      <c r="I251" s="754"/>
      <c r="J251" s="754"/>
      <c r="K251" s="754"/>
      <c r="L251" s="754"/>
      <c r="M251" s="754"/>
      <c r="N251" s="754"/>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row>
    <row r="252" spans="1:46">
      <c r="A252" s="754"/>
      <c r="B252" s="753"/>
      <c r="C252" s="754"/>
      <c r="D252" s="754"/>
      <c r="E252" s="754"/>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row>
    <row r="253" spans="1:46">
      <c r="A253" s="754"/>
      <c r="B253" s="753"/>
      <c r="C253" s="754"/>
      <c r="D253" s="754"/>
      <c r="E253" s="754"/>
      <c r="F253" s="754"/>
      <c r="G253" s="754"/>
      <c r="H253" s="754"/>
      <c r="I253" s="754"/>
      <c r="J253" s="754"/>
      <c r="K253" s="754"/>
      <c r="L253" s="754"/>
      <c r="M253" s="754"/>
      <c r="N253" s="754"/>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row>
    <row r="254" spans="1:46">
      <c r="A254" s="754"/>
      <c r="B254" s="753"/>
      <c r="C254" s="754"/>
      <c r="D254" s="754"/>
      <c r="E254" s="754"/>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row>
    <row r="255" spans="1:46">
      <c r="A255" s="754"/>
      <c r="B255" s="753"/>
      <c r="C255" s="754"/>
      <c r="D255" s="754"/>
      <c r="E255" s="754"/>
      <c r="F255" s="754"/>
      <c r="G255" s="754"/>
      <c r="H255" s="754"/>
      <c r="I255" s="754"/>
      <c r="J255" s="754"/>
      <c r="K255" s="754"/>
      <c r="L255" s="754"/>
      <c r="M255" s="754"/>
      <c r="N255" s="754"/>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row>
    <row r="256" spans="1:46">
      <c r="A256" s="754"/>
      <c r="B256" s="753"/>
      <c r="C256" s="754"/>
      <c r="D256" s="754"/>
      <c r="E256" s="754"/>
      <c r="F256" s="754"/>
      <c r="G256" s="754"/>
      <c r="H256" s="754"/>
      <c r="I256" s="754"/>
      <c r="J256" s="754"/>
      <c r="K256" s="754"/>
      <c r="L256" s="754"/>
      <c r="M256" s="754"/>
      <c r="N256" s="754"/>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row>
    <row r="257" spans="1:46">
      <c r="A257" s="754"/>
      <c r="B257" s="753"/>
      <c r="C257" s="754"/>
      <c r="D257" s="754"/>
      <c r="E257" s="754"/>
      <c r="F257" s="754"/>
      <c r="G257" s="754"/>
      <c r="H257" s="754"/>
      <c r="I257" s="754"/>
      <c r="J257" s="754"/>
      <c r="K257" s="754"/>
      <c r="L257" s="754"/>
      <c r="M257" s="754"/>
      <c r="N257" s="754"/>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row>
    <row r="258" spans="1:46">
      <c r="A258" s="754"/>
      <c r="B258" s="753"/>
      <c r="C258" s="754"/>
      <c r="D258" s="754"/>
      <c r="E258" s="754"/>
      <c r="F258" s="754"/>
      <c r="G258" s="754"/>
      <c r="H258" s="754"/>
      <c r="I258" s="754"/>
      <c r="J258" s="754"/>
      <c r="K258" s="754"/>
      <c r="L258" s="754"/>
      <c r="M258" s="754"/>
      <c r="N258" s="754"/>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row>
    <row r="259" spans="1:46">
      <c r="A259" s="754"/>
      <c r="B259" s="753"/>
      <c r="C259" s="754"/>
      <c r="D259" s="754"/>
      <c r="E259" s="754"/>
      <c r="F259" s="754"/>
      <c r="G259" s="754"/>
      <c r="H259" s="754"/>
      <c r="I259" s="754"/>
      <c r="J259" s="754"/>
      <c r="K259" s="754"/>
      <c r="L259" s="754"/>
      <c r="M259" s="754"/>
      <c r="N259" s="754"/>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row>
    <row r="260" spans="1:46">
      <c r="A260" s="754"/>
      <c r="B260" s="753"/>
      <c r="C260" s="754"/>
      <c r="D260" s="754"/>
      <c r="E260" s="754"/>
      <c r="F260" s="754"/>
      <c r="G260" s="754"/>
      <c r="H260" s="754"/>
      <c r="I260" s="754"/>
      <c r="J260" s="754"/>
      <c r="K260" s="754"/>
      <c r="L260" s="754"/>
      <c r="M260" s="754"/>
      <c r="N260" s="754"/>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row>
    <row r="261" spans="1:46">
      <c r="A261" s="754"/>
      <c r="B261" s="753"/>
      <c r="C261" s="754"/>
      <c r="D261" s="754"/>
      <c r="E261" s="754"/>
      <c r="F261" s="754"/>
      <c r="G261" s="754"/>
      <c r="H261" s="754"/>
      <c r="I261" s="754"/>
      <c r="J261" s="754"/>
      <c r="K261" s="754"/>
      <c r="L261" s="754"/>
      <c r="M261" s="754"/>
      <c r="N261" s="754"/>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row>
    <row r="262" spans="1:46">
      <c r="A262" s="754"/>
      <c r="B262" s="753"/>
      <c r="C262" s="754"/>
      <c r="D262" s="754"/>
      <c r="E262" s="754"/>
      <c r="F262" s="754"/>
      <c r="G262" s="754"/>
      <c r="H262" s="754"/>
      <c r="I262" s="754"/>
      <c r="J262" s="754"/>
      <c r="K262" s="754"/>
      <c r="L262" s="754"/>
      <c r="M262" s="754"/>
      <c r="N262" s="754"/>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row>
    <row r="263" spans="1:46">
      <c r="A263" s="754"/>
      <c r="B263" s="753"/>
      <c r="C263" s="754"/>
      <c r="D263" s="754"/>
      <c r="E263" s="754"/>
      <c r="F263" s="754"/>
      <c r="G263" s="754"/>
      <c r="H263" s="754"/>
      <c r="I263" s="754"/>
      <c r="J263" s="754"/>
      <c r="K263" s="754"/>
      <c r="L263" s="754"/>
      <c r="M263" s="754"/>
      <c r="N263" s="754"/>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row>
    <row r="264" spans="1:46">
      <c r="A264" s="754"/>
      <c r="B264" s="753"/>
      <c r="C264" s="754"/>
      <c r="D264" s="754"/>
      <c r="E264" s="754"/>
      <c r="F264" s="754"/>
      <c r="G264" s="754"/>
      <c r="H264" s="754"/>
      <c r="I264" s="754"/>
      <c r="J264" s="754"/>
      <c r="K264" s="754"/>
      <c r="L264" s="754"/>
      <c r="M264" s="754"/>
      <c r="N264" s="754"/>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row>
    <row r="265" spans="1:46">
      <c r="A265" s="754"/>
      <c r="B265" s="753"/>
      <c r="C265" s="754"/>
      <c r="D265" s="754"/>
      <c r="E265" s="754"/>
      <c r="F265" s="754"/>
      <c r="G265" s="754"/>
      <c r="H265" s="754"/>
      <c r="I265" s="754"/>
      <c r="J265" s="754"/>
      <c r="K265" s="754"/>
      <c r="L265" s="754"/>
      <c r="M265" s="754"/>
      <c r="N265" s="754"/>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row>
    <row r="266" spans="1:46">
      <c r="A266" s="754"/>
      <c r="B266" s="753"/>
      <c r="C266" s="754"/>
      <c r="D266" s="754"/>
      <c r="E266" s="754"/>
      <c r="F266" s="754"/>
      <c r="G266" s="754"/>
      <c r="H266" s="754"/>
      <c r="I266" s="754"/>
      <c r="J266" s="754"/>
      <c r="K266" s="754"/>
      <c r="L266" s="754"/>
      <c r="M266" s="754"/>
      <c r="N266" s="754"/>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row>
    <row r="267" spans="1:46">
      <c r="A267" s="754"/>
      <c r="B267" s="753"/>
      <c r="C267" s="754"/>
      <c r="D267" s="754"/>
      <c r="E267" s="754"/>
      <c r="F267" s="754"/>
      <c r="G267" s="754"/>
      <c r="H267" s="754"/>
      <c r="I267" s="754"/>
      <c r="J267" s="754"/>
      <c r="K267" s="754"/>
      <c r="L267" s="754"/>
      <c r="M267" s="754"/>
      <c r="N267" s="754"/>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row>
    <row r="268" spans="1:46">
      <c r="A268" s="754"/>
      <c r="B268" s="753"/>
      <c r="C268" s="754"/>
      <c r="D268" s="754"/>
      <c r="E268" s="754"/>
      <c r="F268" s="754"/>
      <c r="G268" s="754"/>
      <c r="H268" s="754"/>
      <c r="I268" s="754"/>
      <c r="J268" s="754"/>
      <c r="K268" s="754"/>
      <c r="L268" s="754"/>
      <c r="M268" s="754"/>
      <c r="N268" s="754"/>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row>
    <row r="269" spans="1:46">
      <c r="A269" s="754"/>
      <c r="B269" s="753"/>
      <c r="C269" s="754"/>
      <c r="D269" s="754"/>
      <c r="E269" s="754"/>
      <c r="F269" s="754"/>
      <c r="G269" s="754"/>
      <c r="H269" s="754"/>
      <c r="I269" s="754"/>
      <c r="J269" s="754"/>
      <c r="K269" s="754"/>
      <c r="L269" s="754"/>
      <c r="M269" s="754"/>
      <c r="N269" s="754"/>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row>
    <row r="270" spans="1:46">
      <c r="A270" s="754"/>
      <c r="B270" s="753"/>
      <c r="C270" s="754"/>
      <c r="D270" s="754"/>
      <c r="E270" s="754"/>
      <c r="F270" s="754"/>
      <c r="G270" s="754"/>
      <c r="H270" s="754"/>
      <c r="I270" s="754"/>
      <c r="J270" s="754"/>
      <c r="K270" s="754"/>
      <c r="L270" s="754"/>
      <c r="M270" s="754"/>
      <c r="N270" s="754"/>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row>
    <row r="271" spans="1:46">
      <c r="A271" s="754"/>
      <c r="B271" s="753"/>
      <c r="C271" s="754"/>
      <c r="D271" s="754"/>
      <c r="E271" s="754"/>
      <c r="F271" s="754"/>
      <c r="G271" s="754"/>
      <c r="H271" s="754"/>
      <c r="I271" s="754"/>
      <c r="J271" s="754"/>
      <c r="K271" s="754"/>
      <c r="L271" s="754"/>
      <c r="M271" s="754"/>
      <c r="N271" s="754"/>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row>
    <row r="272" spans="1:46">
      <c r="A272" s="754"/>
      <c r="B272" s="753"/>
      <c r="C272" s="754"/>
      <c r="D272" s="754"/>
      <c r="E272" s="754"/>
      <c r="F272" s="754"/>
      <c r="G272" s="754"/>
      <c r="H272" s="754"/>
      <c r="I272" s="754"/>
      <c r="J272" s="754"/>
      <c r="K272" s="754"/>
      <c r="L272" s="754"/>
      <c r="M272" s="754"/>
      <c r="N272" s="754"/>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row>
    <row r="273" spans="1:46">
      <c r="A273" s="754"/>
      <c r="B273" s="753"/>
      <c r="C273" s="754"/>
      <c r="D273" s="754"/>
      <c r="E273" s="754"/>
      <c r="F273" s="754"/>
      <c r="G273" s="754"/>
      <c r="H273" s="754"/>
      <c r="I273" s="754"/>
      <c r="J273" s="754"/>
      <c r="K273" s="754"/>
      <c r="L273" s="754"/>
      <c r="M273" s="754"/>
      <c r="N273" s="754"/>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row>
    <row r="274" spans="1:46">
      <c r="A274" s="754"/>
      <c r="B274" s="753"/>
      <c r="C274" s="754"/>
      <c r="D274" s="754"/>
      <c r="E274" s="754"/>
      <c r="F274" s="754"/>
      <c r="G274" s="754"/>
      <c r="H274" s="754"/>
      <c r="I274" s="754"/>
      <c r="J274" s="754"/>
      <c r="K274" s="754"/>
      <c r="L274" s="754"/>
      <c r="M274" s="754"/>
      <c r="N274" s="754"/>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row>
    <row r="275" spans="1:46">
      <c r="A275" s="754"/>
      <c r="B275" s="753"/>
      <c r="C275" s="754"/>
      <c r="D275" s="754"/>
      <c r="E275" s="754"/>
      <c r="F275" s="754"/>
      <c r="G275" s="754"/>
      <c r="H275" s="754"/>
      <c r="I275" s="754"/>
      <c r="J275" s="754"/>
      <c r="K275" s="754"/>
      <c r="L275" s="754"/>
      <c r="M275" s="754"/>
      <c r="N275" s="754"/>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row>
    <row r="276" spans="1:46">
      <c r="A276" s="754"/>
      <c r="B276" s="753"/>
      <c r="C276" s="754"/>
      <c r="D276" s="754"/>
      <c r="E276" s="754"/>
      <c r="F276" s="754"/>
      <c r="G276" s="754"/>
      <c r="H276" s="754"/>
      <c r="I276" s="754"/>
      <c r="J276" s="754"/>
      <c r="K276" s="754"/>
      <c r="L276" s="754"/>
      <c r="M276" s="754"/>
      <c r="N276" s="754"/>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row>
    <row r="277" spans="1:46">
      <c r="A277" s="754"/>
      <c r="B277" s="753"/>
      <c r="C277" s="754"/>
      <c r="D277" s="754"/>
      <c r="E277" s="754"/>
      <c r="F277" s="754"/>
      <c r="G277" s="754"/>
      <c r="H277" s="754"/>
      <c r="I277" s="754"/>
      <c r="J277" s="754"/>
      <c r="K277" s="754"/>
      <c r="L277" s="754"/>
      <c r="M277" s="754"/>
      <c r="N277" s="754"/>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row>
    <row r="278" spans="1:46">
      <c r="A278" s="754"/>
      <c r="B278" s="753"/>
      <c r="C278" s="754"/>
      <c r="D278" s="754"/>
      <c r="E278" s="754"/>
      <c r="F278" s="754"/>
      <c r="G278" s="754"/>
      <c r="H278" s="754"/>
      <c r="I278" s="754"/>
      <c r="J278" s="754"/>
      <c r="K278" s="754"/>
      <c r="L278" s="754"/>
      <c r="M278" s="754"/>
      <c r="N278" s="754"/>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row>
    <row r="279" spans="1:46">
      <c r="A279" s="754"/>
      <c r="B279" s="753"/>
      <c r="C279" s="754"/>
      <c r="D279" s="754"/>
      <c r="E279" s="754"/>
      <c r="F279" s="754"/>
      <c r="G279" s="754"/>
      <c r="H279" s="754"/>
      <c r="I279" s="754"/>
      <c r="J279" s="754"/>
      <c r="K279" s="754"/>
      <c r="L279" s="754"/>
      <c r="M279" s="754"/>
      <c r="N279" s="754"/>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row>
    <row r="280" spans="1:46">
      <c r="A280" s="754"/>
      <c r="B280" s="753"/>
      <c r="C280" s="754"/>
      <c r="D280" s="754"/>
      <c r="E280" s="754"/>
      <c r="F280" s="754"/>
      <c r="G280" s="754"/>
      <c r="H280" s="754"/>
      <c r="I280" s="754"/>
      <c r="J280" s="754"/>
      <c r="K280" s="754"/>
      <c r="L280" s="754"/>
      <c r="M280" s="754"/>
      <c r="N280" s="754"/>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row>
    <row r="281" spans="1:46">
      <c r="A281" s="754"/>
      <c r="B281" s="753"/>
      <c r="C281" s="754"/>
      <c r="D281" s="754"/>
      <c r="E281" s="754"/>
      <c r="F281" s="754"/>
      <c r="G281" s="754"/>
      <c r="H281" s="754"/>
      <c r="I281" s="754"/>
      <c r="J281" s="754"/>
      <c r="K281" s="754"/>
      <c r="L281" s="754"/>
      <c r="M281" s="754"/>
      <c r="N281" s="754"/>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row>
    <row r="282" spans="1:46">
      <c r="A282" s="754"/>
      <c r="B282" s="753"/>
      <c r="C282" s="754"/>
      <c r="D282" s="754"/>
      <c r="E282" s="754"/>
      <c r="F282" s="754"/>
      <c r="G282" s="754"/>
      <c r="H282" s="754"/>
      <c r="I282" s="754"/>
      <c r="J282" s="754"/>
      <c r="K282" s="754"/>
      <c r="L282" s="754"/>
      <c r="M282" s="754"/>
      <c r="N282" s="754"/>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row>
    <row r="283" spans="1:46">
      <c r="A283" s="754"/>
      <c r="B283" s="753"/>
      <c r="C283" s="754"/>
      <c r="D283" s="754"/>
      <c r="E283" s="754"/>
      <c r="F283" s="754"/>
      <c r="G283" s="754"/>
      <c r="H283" s="754"/>
      <c r="I283" s="754"/>
      <c r="J283" s="754"/>
      <c r="K283" s="754"/>
      <c r="L283" s="754"/>
      <c r="M283" s="754"/>
      <c r="N283" s="754"/>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row>
    <row r="284" spans="1:46">
      <c r="A284" s="754"/>
      <c r="B284" s="753"/>
      <c r="C284" s="754"/>
      <c r="D284" s="754"/>
      <c r="E284" s="754"/>
      <c r="F284" s="754"/>
      <c r="G284" s="754"/>
      <c r="H284" s="754"/>
      <c r="I284" s="754"/>
      <c r="J284" s="754"/>
      <c r="K284" s="754"/>
      <c r="L284" s="754"/>
      <c r="M284" s="754"/>
      <c r="N284" s="754"/>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row>
    <row r="285" spans="1:46">
      <c r="A285" s="754"/>
      <c r="B285" s="753"/>
      <c r="C285" s="754"/>
      <c r="D285" s="754"/>
      <c r="E285" s="754"/>
      <c r="F285" s="754"/>
      <c r="G285" s="754"/>
      <c r="H285" s="754"/>
      <c r="I285" s="754"/>
      <c r="J285" s="754"/>
      <c r="K285" s="754"/>
      <c r="L285" s="754"/>
      <c r="M285" s="754"/>
      <c r="N285" s="754"/>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row>
    <row r="286" spans="1:46">
      <c r="A286" s="754"/>
      <c r="B286" s="753"/>
      <c r="C286" s="754"/>
      <c r="D286" s="754"/>
      <c r="E286" s="754"/>
      <c r="F286" s="754"/>
      <c r="G286" s="754"/>
      <c r="H286" s="754"/>
      <c r="I286" s="754"/>
      <c r="J286" s="754"/>
      <c r="K286" s="754"/>
      <c r="L286" s="754"/>
      <c r="M286" s="754"/>
      <c r="N286" s="754"/>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row>
    <row r="287" spans="1:46">
      <c r="A287" s="754"/>
      <c r="B287" s="753"/>
      <c r="C287" s="754"/>
      <c r="D287" s="754"/>
      <c r="E287" s="754"/>
      <c r="F287" s="754"/>
      <c r="G287" s="754"/>
      <c r="H287" s="754"/>
      <c r="I287" s="754"/>
      <c r="J287" s="754"/>
      <c r="K287" s="754"/>
      <c r="L287" s="754"/>
      <c r="M287" s="754"/>
      <c r="N287" s="754"/>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row>
    <row r="288" spans="1:46">
      <c r="A288" s="754"/>
      <c r="B288" s="753"/>
      <c r="C288" s="754"/>
      <c r="D288" s="754"/>
      <c r="E288" s="754"/>
      <c r="F288" s="754"/>
      <c r="G288" s="754"/>
      <c r="H288" s="754"/>
      <c r="I288" s="754"/>
      <c r="J288" s="754"/>
      <c r="K288" s="754"/>
      <c r="L288" s="754"/>
      <c r="M288" s="754"/>
      <c r="N288" s="754"/>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row>
    <row r="289" spans="1:46">
      <c r="A289" s="754"/>
      <c r="B289" s="753"/>
      <c r="C289" s="754"/>
      <c r="D289" s="754"/>
      <c r="E289" s="754"/>
      <c r="F289" s="754"/>
      <c r="G289" s="754"/>
      <c r="H289" s="754"/>
      <c r="I289" s="754"/>
      <c r="J289" s="754"/>
      <c r="K289" s="754"/>
      <c r="L289" s="754"/>
      <c r="M289" s="754"/>
      <c r="N289" s="754"/>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row>
    <row r="290" spans="1:46">
      <c r="A290" s="754"/>
      <c r="B290" s="753"/>
      <c r="C290" s="754"/>
      <c r="D290" s="754"/>
      <c r="E290" s="754"/>
      <c r="F290" s="754"/>
      <c r="G290" s="754"/>
      <c r="H290" s="754"/>
      <c r="I290" s="754"/>
      <c r="J290" s="754"/>
      <c r="K290" s="754"/>
      <c r="L290" s="754"/>
      <c r="M290" s="754"/>
      <c r="N290" s="754"/>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row>
    <row r="291" spans="1:46">
      <c r="A291" s="754"/>
      <c r="B291" s="753"/>
      <c r="C291" s="754"/>
      <c r="D291" s="754"/>
      <c r="E291" s="754"/>
      <c r="F291" s="754"/>
      <c r="G291" s="754"/>
      <c r="H291" s="754"/>
      <c r="I291" s="754"/>
      <c r="J291" s="754"/>
      <c r="K291" s="754"/>
      <c r="L291" s="754"/>
      <c r="M291" s="754"/>
      <c r="N291" s="754"/>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row>
    <row r="292" spans="1:46">
      <c r="A292" s="754"/>
      <c r="B292" s="753"/>
      <c r="C292" s="754"/>
      <c r="D292" s="754"/>
      <c r="E292" s="754"/>
      <c r="F292" s="754"/>
      <c r="G292" s="754"/>
      <c r="H292" s="754"/>
      <c r="I292" s="754"/>
      <c r="J292" s="754"/>
      <c r="K292" s="754"/>
      <c r="L292" s="754"/>
      <c r="M292" s="754"/>
      <c r="N292" s="754"/>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row>
    <row r="293" spans="1:46">
      <c r="A293" s="754"/>
      <c r="B293" s="753"/>
      <c r="C293" s="754"/>
      <c r="D293" s="754"/>
      <c r="E293" s="754"/>
      <c r="F293" s="754"/>
      <c r="G293" s="754"/>
      <c r="H293" s="754"/>
      <c r="I293" s="754"/>
      <c r="J293" s="754"/>
      <c r="K293" s="754"/>
      <c r="L293" s="754"/>
      <c r="M293" s="754"/>
      <c r="N293" s="754"/>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row>
    <row r="294" spans="1:46">
      <c r="A294" s="754"/>
      <c r="B294" s="753"/>
      <c r="C294" s="754"/>
      <c r="D294" s="754"/>
      <c r="E294" s="754"/>
      <c r="F294" s="754"/>
      <c r="G294" s="754"/>
      <c r="H294" s="754"/>
      <c r="I294" s="754"/>
      <c r="J294" s="754"/>
      <c r="K294" s="754"/>
      <c r="L294" s="754"/>
      <c r="M294" s="754"/>
      <c r="N294" s="754"/>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row>
    <row r="295" spans="1:46">
      <c r="A295" s="754"/>
      <c r="B295" s="753"/>
      <c r="C295" s="754"/>
      <c r="D295" s="754"/>
      <c r="E295" s="754"/>
      <c r="F295" s="754"/>
      <c r="G295" s="754"/>
      <c r="H295" s="754"/>
      <c r="I295" s="754"/>
      <c r="J295" s="754"/>
      <c r="K295" s="754"/>
      <c r="L295" s="754"/>
      <c r="M295" s="754"/>
      <c r="N295" s="754"/>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row>
    <row r="296" spans="1:46">
      <c r="A296" s="754"/>
      <c r="B296" s="753"/>
      <c r="C296" s="754"/>
      <c r="D296" s="754"/>
      <c r="E296" s="754"/>
      <c r="F296" s="754"/>
      <c r="G296" s="754"/>
      <c r="H296" s="754"/>
      <c r="I296" s="754"/>
      <c r="J296" s="754"/>
      <c r="K296" s="754"/>
      <c r="L296" s="754"/>
      <c r="M296" s="754"/>
      <c r="N296" s="754"/>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row>
    <row r="297" spans="1:46">
      <c r="A297" s="754"/>
      <c r="B297" s="753"/>
      <c r="C297" s="754"/>
      <c r="D297" s="754"/>
      <c r="E297" s="754"/>
      <c r="F297" s="754"/>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row>
    <row r="298" spans="1:46">
      <c r="A298" s="754"/>
      <c r="B298" s="753"/>
      <c r="C298" s="754"/>
      <c r="D298" s="754"/>
      <c r="E298" s="754"/>
      <c r="F298" s="754"/>
      <c r="G298" s="754"/>
      <c r="H298" s="754"/>
      <c r="I298" s="754"/>
      <c r="J298" s="754"/>
      <c r="K298" s="754"/>
      <c r="L298" s="754"/>
      <c r="M298" s="754"/>
      <c r="N298" s="754"/>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row>
    <row r="299" spans="1:46">
      <c r="A299" s="754"/>
      <c r="B299" s="753"/>
      <c r="C299" s="754"/>
      <c r="D299" s="754"/>
      <c r="E299" s="754"/>
      <c r="F299" s="754"/>
      <c r="G299" s="754"/>
      <c r="H299" s="754"/>
      <c r="I299" s="754"/>
      <c r="J299" s="754"/>
      <c r="K299" s="754"/>
      <c r="L299" s="754"/>
      <c r="M299" s="754"/>
      <c r="N299" s="754"/>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row>
    <row r="300" spans="1:46">
      <c r="A300" s="754"/>
      <c r="B300" s="753"/>
      <c r="C300" s="754"/>
      <c r="D300" s="754"/>
      <c r="E300" s="754"/>
      <c r="F300" s="754"/>
      <c r="G300" s="754"/>
      <c r="H300" s="754"/>
      <c r="I300" s="754"/>
      <c r="J300" s="754"/>
      <c r="K300" s="754"/>
      <c r="L300" s="754"/>
      <c r="M300" s="754"/>
      <c r="N300" s="754"/>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row>
    <row r="301" spans="1:46">
      <c r="A301" s="754"/>
      <c r="B301" s="753"/>
      <c r="C301" s="754"/>
      <c r="D301" s="754"/>
      <c r="E301" s="754"/>
      <c r="F301" s="754"/>
      <c r="G301" s="754"/>
      <c r="H301" s="754"/>
      <c r="I301" s="754"/>
      <c r="J301" s="754"/>
      <c r="K301" s="754"/>
      <c r="L301" s="754"/>
      <c r="M301" s="754"/>
      <c r="N301" s="754"/>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row>
    <row r="302" spans="1:46">
      <c r="A302" s="754"/>
      <c r="B302" s="753"/>
      <c r="C302" s="754"/>
      <c r="D302" s="754"/>
      <c r="E302" s="754"/>
      <c r="F302" s="754"/>
      <c r="G302" s="754"/>
      <c r="H302" s="754"/>
      <c r="I302" s="754"/>
      <c r="J302" s="754"/>
      <c r="K302" s="754"/>
      <c r="L302" s="754"/>
      <c r="M302" s="754"/>
      <c r="N302" s="754"/>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row>
    <row r="303" spans="1:46">
      <c r="A303" s="754"/>
      <c r="B303" s="753"/>
      <c r="C303" s="754"/>
      <c r="D303" s="754"/>
      <c r="E303" s="754"/>
      <c r="F303" s="754"/>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row>
    <row r="304" spans="1:46">
      <c r="A304" s="754"/>
      <c r="B304" s="753"/>
      <c r="C304" s="754"/>
      <c r="D304" s="754"/>
      <c r="E304" s="754"/>
      <c r="F304" s="754"/>
      <c r="G304" s="754"/>
      <c r="H304" s="754"/>
      <c r="I304" s="754"/>
      <c r="J304" s="754"/>
      <c r="K304" s="754"/>
      <c r="L304" s="754"/>
      <c r="M304" s="754"/>
      <c r="N304" s="754"/>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row>
    <row r="305" spans="1:60">
      <c r="A305" s="754"/>
      <c r="B305" s="753"/>
      <c r="C305" s="754"/>
      <c r="D305" s="754"/>
      <c r="E305" s="754"/>
      <c r="F305" s="754"/>
      <c r="G305" s="754"/>
      <c r="H305" s="754"/>
      <c r="I305" s="754"/>
      <c r="J305" s="754"/>
      <c r="K305" s="754"/>
      <c r="L305" s="754"/>
      <c r="M305" s="754"/>
      <c r="N305" s="754"/>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row>
    <row r="306" spans="1:60">
      <c r="A306" s="754"/>
      <c r="B306" s="753"/>
      <c r="C306" s="754"/>
      <c r="D306" s="754"/>
      <c r="E306" s="754"/>
      <c r="F306" s="754"/>
      <c r="G306" s="754"/>
      <c r="H306" s="754"/>
      <c r="I306" s="754"/>
      <c r="J306" s="754"/>
      <c r="K306" s="754"/>
      <c r="L306" s="754"/>
      <c r="M306" s="754"/>
      <c r="N306" s="754"/>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row>
    <row r="307" spans="1:60">
      <c r="A307" s="754"/>
      <c r="B307" s="753"/>
      <c r="C307" s="754"/>
      <c r="D307" s="754"/>
      <c r="E307" s="754"/>
      <c r="F307" s="754"/>
      <c r="G307" s="754"/>
      <c r="H307" s="754"/>
      <c r="I307" s="754"/>
      <c r="J307" s="754"/>
      <c r="K307" s="754"/>
      <c r="L307" s="754"/>
      <c r="M307" s="754"/>
      <c r="N307" s="754"/>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row>
    <row r="308" spans="1:60">
      <c r="A308" s="754"/>
      <c r="B308" s="753"/>
      <c r="C308" s="754"/>
      <c r="D308" s="754"/>
      <c r="E308" s="754"/>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row>
    <row r="309" spans="1:60">
      <c r="A309" s="754"/>
      <c r="B309" s="753"/>
      <c r="C309" s="754"/>
      <c r="D309" s="754"/>
      <c r="E309" s="754"/>
      <c r="F309" s="754"/>
      <c r="G309" s="754"/>
      <c r="H309" s="754"/>
      <c r="I309" s="754"/>
      <c r="J309" s="754"/>
      <c r="K309" s="754"/>
      <c r="L309" s="754"/>
      <c r="M309" s="754"/>
      <c r="N309" s="754"/>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row>
    <row r="310" spans="1:60">
      <c r="A310" s="754"/>
      <c r="B310" s="753"/>
      <c r="C310" s="754"/>
      <c r="D310" s="754"/>
      <c r="E310" s="754"/>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row>
    <row r="311" spans="1:60">
      <c r="A311" s="754"/>
      <c r="B311" s="753"/>
      <c r="C311" s="754"/>
      <c r="D311" s="754"/>
      <c r="E311" s="754"/>
      <c r="F311" s="754"/>
      <c r="G311" s="754"/>
      <c r="H311" s="754"/>
      <c r="I311" s="754"/>
      <c r="J311" s="754"/>
      <c r="K311" s="754"/>
      <c r="L311" s="754"/>
      <c r="M311" s="754"/>
      <c r="N311" s="754"/>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row>
    <row r="312" spans="1:60">
      <c r="A312" s="754"/>
      <c r="B312" s="753"/>
      <c r="C312" s="754"/>
      <c r="D312" s="754"/>
      <c r="E312" s="754"/>
      <c r="F312" s="754"/>
      <c r="G312" s="754"/>
      <c r="H312" s="754"/>
      <c r="I312" s="754"/>
      <c r="J312" s="754"/>
      <c r="K312" s="754"/>
      <c r="L312" s="754"/>
      <c r="M312" s="754"/>
      <c r="N312" s="754"/>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row>
    <row r="313" spans="1:60">
      <c r="A313" s="754"/>
      <c r="B313" s="753"/>
      <c r="C313" s="754"/>
      <c r="D313" s="754"/>
      <c r="E313" s="754"/>
      <c r="F313" s="754"/>
      <c r="G313" s="754"/>
      <c r="H313" s="754"/>
      <c r="I313" s="754"/>
      <c r="J313" s="754"/>
      <c r="K313" s="754"/>
      <c r="L313" s="754"/>
      <c r="M313" s="754"/>
      <c r="N313" s="754"/>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row>
    <row r="314" spans="1:60">
      <c r="A314" s="754"/>
      <c r="B314" s="753"/>
      <c r="C314" s="754"/>
      <c r="D314" s="754"/>
      <c r="E314" s="754"/>
      <c r="F314" s="754"/>
      <c r="G314" s="754"/>
      <c r="H314" s="754"/>
      <c r="I314" s="754"/>
      <c r="J314" s="754"/>
      <c r="K314" s="754"/>
      <c r="L314" s="754"/>
      <c r="M314" s="754"/>
      <c r="N314" s="754"/>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row>
    <row r="315" spans="1:60">
      <c r="A315" s="754"/>
      <c r="B315" s="753"/>
      <c r="C315" s="754"/>
      <c r="D315" s="754"/>
      <c r="E315" s="754"/>
      <c r="F315" s="754"/>
      <c r="G315" s="754"/>
      <c r="H315" s="754"/>
      <c r="I315" s="754"/>
      <c r="J315" s="754"/>
      <c r="K315" s="754"/>
      <c r="L315" s="754"/>
      <c r="M315" s="754"/>
      <c r="N315" s="754"/>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row>
    <row r="316" spans="1:60">
      <c r="A316" s="754"/>
      <c r="B316" s="753"/>
      <c r="C316" s="754"/>
      <c r="D316" s="754"/>
      <c r="E316" s="754"/>
      <c r="F316" s="754"/>
      <c r="G316" s="754"/>
      <c r="H316" s="754"/>
      <c r="I316" s="754"/>
      <c r="J316" s="754"/>
      <c r="K316" s="754"/>
      <c r="L316" s="754"/>
      <c r="M316" s="754"/>
      <c r="N316" s="754"/>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row>
    <row r="317" spans="1:60">
      <c r="A317" s="754"/>
      <c r="B317" s="753"/>
      <c r="C317" s="754"/>
      <c r="D317" s="754"/>
      <c r="E317" s="754"/>
      <c r="F317" s="754"/>
      <c r="G317" s="754"/>
      <c r="H317" s="754"/>
      <c r="I317" s="754"/>
      <c r="J317" s="754"/>
      <c r="K317" s="754"/>
      <c r="L317" s="754"/>
      <c r="M317" s="754"/>
      <c r="N317" s="754"/>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row>
    <row r="318" spans="1:60">
      <c r="A318" s="754"/>
      <c r="B318" s="753"/>
      <c r="C318" s="754"/>
      <c r="D318" s="754"/>
      <c r="E318" s="754"/>
      <c r="F318" s="754"/>
      <c r="G318" s="754"/>
      <c r="H318" s="754"/>
      <c r="I318" s="754"/>
      <c r="J318" s="754"/>
      <c r="K318" s="754"/>
      <c r="L318" s="754"/>
      <c r="M318" s="754"/>
      <c r="N318" s="754"/>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row>
    <row r="319" spans="1:60" s="142" customFormat="1">
      <c r="A319" s="766"/>
      <c r="B319" s="753"/>
      <c r="C319" s="754"/>
      <c r="D319" s="754"/>
      <c r="E319" s="754"/>
      <c r="F319" s="754"/>
      <c r="G319" s="754"/>
      <c r="H319" s="754"/>
      <c r="I319" s="754"/>
      <c r="J319" s="754"/>
      <c r="K319" s="754"/>
      <c r="L319" s="754"/>
      <c r="M319" s="754"/>
      <c r="N319" s="754"/>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3"/>
      <c r="AV319" s="753"/>
      <c r="AW319" s="753"/>
      <c r="AX319" s="753"/>
      <c r="AY319" s="753"/>
      <c r="AZ319" s="753"/>
      <c r="BA319" s="753"/>
      <c r="BB319" s="753"/>
      <c r="BC319" s="753"/>
      <c r="BD319" s="753"/>
      <c r="BE319" s="753"/>
      <c r="BF319" s="753"/>
      <c r="BG319" s="753"/>
      <c r="BH319" s="753"/>
    </row>
    <row r="320" spans="1:60">
      <c r="AS320" s="754"/>
      <c r="AT320" s="754"/>
    </row>
    <row r="321" spans="45:46">
      <c r="AS321" s="754"/>
      <c r="AT321" s="754"/>
    </row>
    <row r="322" spans="45:46">
      <c r="AS322" s="754"/>
      <c r="AT322" s="754"/>
    </row>
    <row r="323" spans="45:46">
      <c r="AS323" s="754"/>
      <c r="AT323" s="754"/>
    </row>
    <row r="324" spans="45:46">
      <c r="AS324" s="754"/>
      <c r="AT324" s="754"/>
    </row>
    <row r="325" spans="45:46">
      <c r="AS325" s="754"/>
      <c r="AT325" s="754"/>
    </row>
    <row r="326" spans="45:46">
      <c r="AS326" s="754"/>
      <c r="AT326" s="754"/>
    </row>
    <row r="327" spans="45:46">
      <c r="AS327" s="754"/>
      <c r="AT327" s="754"/>
    </row>
    <row r="328" spans="45:46">
      <c r="AS328" s="754"/>
      <c r="AT328" s="754"/>
    </row>
    <row r="329" spans="45:46">
      <c r="AS329" s="754"/>
      <c r="AT329" s="754"/>
    </row>
    <row r="330" spans="45:46">
      <c r="AS330" s="754"/>
      <c r="AT330" s="754"/>
    </row>
    <row r="331" spans="45:46">
      <c r="AS331" s="754"/>
      <c r="AT331" s="754"/>
    </row>
    <row r="332" spans="45:46">
      <c r="AS332" s="754"/>
      <c r="AT332" s="754"/>
    </row>
    <row r="333" spans="45:46">
      <c r="AS333" s="754"/>
      <c r="AT333" s="754"/>
    </row>
    <row r="334" spans="45:46">
      <c r="AS334" s="754"/>
      <c r="AT334" s="754"/>
    </row>
    <row r="335" spans="45:46">
      <c r="AS335" s="754"/>
      <c r="AT335" s="754"/>
    </row>
    <row r="336" spans="45:46">
      <c r="AS336" s="754"/>
      <c r="AT336" s="754"/>
    </row>
    <row r="337" spans="45:46">
      <c r="AS337" s="754"/>
      <c r="AT337" s="754"/>
    </row>
    <row r="338" spans="45:46">
      <c r="AS338" s="754"/>
      <c r="AT338" s="754"/>
    </row>
    <row r="339" spans="45:46">
      <c r="AS339" s="754"/>
      <c r="AT339" s="754"/>
    </row>
    <row r="340" spans="45:46">
      <c r="AS340" s="754"/>
      <c r="AT340" s="754"/>
    </row>
    <row r="341" spans="45:46">
      <c r="AS341" s="754"/>
      <c r="AT341" s="754"/>
    </row>
    <row r="342" spans="45:46">
      <c r="AS342" s="754"/>
      <c r="AT342" s="754"/>
    </row>
    <row r="343" spans="45:46">
      <c r="AS343" s="754"/>
      <c r="AT343" s="754"/>
    </row>
    <row r="344" spans="45:46">
      <c r="AS344" s="754"/>
      <c r="AT344" s="754"/>
    </row>
    <row r="345" spans="45:46">
      <c r="AS345" s="754"/>
      <c r="AT345" s="754"/>
    </row>
    <row r="346" spans="45:46">
      <c r="AS346" s="754"/>
      <c r="AT346" s="754"/>
    </row>
    <row r="347" spans="45:46">
      <c r="AS347" s="754"/>
      <c r="AT347" s="754"/>
    </row>
    <row r="348" spans="45:46">
      <c r="AS348" s="754"/>
      <c r="AT348" s="754"/>
    </row>
    <row r="349" spans="45:46">
      <c r="AS349" s="754"/>
      <c r="AT349" s="754"/>
    </row>
    <row r="350" spans="45:46">
      <c r="AS350" s="754"/>
      <c r="AT350" s="754"/>
    </row>
    <row r="351" spans="45:46">
      <c r="AS351" s="754"/>
      <c r="AT351" s="754"/>
    </row>
    <row r="352" spans="45:46">
      <c r="AS352" s="754"/>
      <c r="AT352" s="754"/>
    </row>
    <row r="353" spans="45:46">
      <c r="AS353" s="754"/>
      <c r="AT353" s="754"/>
    </row>
    <row r="354" spans="45:46">
      <c r="AS354" s="754"/>
      <c r="AT354" s="754"/>
    </row>
    <row r="355" spans="45:46">
      <c r="AS355" s="754"/>
      <c r="AT355" s="754"/>
    </row>
    <row r="356" spans="45:46">
      <c r="AS356" s="754"/>
      <c r="AT356" s="754"/>
    </row>
    <row r="357" spans="45:46">
      <c r="AS357" s="754"/>
      <c r="AT357" s="754"/>
    </row>
    <row r="358" spans="45:46">
      <c r="AS358" s="754"/>
      <c r="AT358" s="754"/>
    </row>
    <row r="359" spans="45:46">
      <c r="AS359" s="754"/>
      <c r="AT359" s="754"/>
    </row>
    <row r="360" spans="45:46">
      <c r="AS360" s="754"/>
      <c r="AT360" s="754"/>
    </row>
    <row r="361" spans="45:46">
      <c r="AS361" s="754"/>
      <c r="AT361" s="754"/>
    </row>
  </sheetData>
  <sheetProtection sheet="1" formatColumns="0" formatRows="0" insertRows="0"/>
  <mergeCells count="4">
    <mergeCell ref="B11:B12"/>
    <mergeCell ref="B28:B29"/>
    <mergeCell ref="B32:B33"/>
    <mergeCell ref="B38:B39"/>
  </mergeCells>
  <conditionalFormatting sqref="C20:AT20">
    <cfRule type="expression" dxfId="4"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I73"/>
  <sheetViews>
    <sheetView showGridLines="0" workbookViewId="0">
      <selection activeCell="A16" sqref="A16"/>
    </sheetView>
  </sheetViews>
  <sheetFormatPr baseColWidth="10" defaultRowHeight="12.75"/>
  <cols>
    <col min="3" max="3" width="153.140625" customWidth="1"/>
  </cols>
  <sheetData>
    <row r="1" spans="1:9" s="692" customFormat="1" ht="13.5" thickBot="1">
      <c r="A1" s="704"/>
      <c r="B1" s="697"/>
      <c r="C1" s="707"/>
    </row>
    <row r="2" spans="1:9" ht="16.5" thickBot="1">
      <c r="A2" s="850" t="s">
        <v>440</v>
      </c>
      <c r="B2" s="851"/>
      <c r="C2" s="852"/>
      <c r="D2" s="696"/>
      <c r="E2" s="696"/>
      <c r="F2" s="696"/>
      <c r="G2" s="696"/>
      <c r="H2" s="696"/>
      <c r="I2" s="696"/>
    </row>
    <row r="3" spans="1:9">
      <c r="A3" s="716"/>
      <c r="B3" s="307"/>
      <c r="C3" s="708"/>
    </row>
    <row r="4" spans="1:9" ht="15.75">
      <c r="A4" s="717" t="s">
        <v>451</v>
      </c>
      <c r="B4" s="307"/>
      <c r="C4" s="708"/>
    </row>
    <row r="5" spans="1:9" ht="15.75">
      <c r="A5" s="717"/>
      <c r="B5" s="307"/>
      <c r="C5" s="708"/>
    </row>
    <row r="6" spans="1:9" ht="15.75">
      <c r="A6" s="717"/>
      <c r="B6" s="307"/>
      <c r="C6" s="708"/>
    </row>
    <row r="7" spans="1:9" ht="15">
      <c r="A7" s="718" t="s">
        <v>452</v>
      </c>
      <c r="B7" s="705"/>
      <c r="C7" s="709"/>
    </row>
    <row r="8" spans="1:9">
      <c r="A8" s="719"/>
      <c r="B8" s="698"/>
      <c r="C8" s="708"/>
    </row>
    <row r="9" spans="1:9">
      <c r="A9" s="720" t="s">
        <v>453</v>
      </c>
      <c r="B9" s="307"/>
      <c r="C9" s="708"/>
    </row>
    <row r="10" spans="1:9" ht="15.75">
      <c r="A10" s="717"/>
      <c r="B10" s="307"/>
      <c r="C10" s="708" t="str">
        <f>IF(ISBLANK(etab),"Le nom de l'établissement n'est pas saisi","OUI")</f>
        <v>Le nom de l'établissement n'est pas saisi</v>
      </c>
    </row>
    <row r="11" spans="1:9">
      <c r="A11" s="720" t="s">
        <v>454</v>
      </c>
      <c r="B11" s="307"/>
      <c r="C11" s="708"/>
    </row>
    <row r="12" spans="1:9" ht="15.75">
      <c r="A12" s="721"/>
      <c r="B12" s="700"/>
      <c r="C12" s="710" t="str">
        <f>IF(ISBLANK(Parametres!E27),"Le montant des charges décaissables n'est pas saisi","OUI")</f>
        <v>Le montant des charges décaissables n'est pas saisi</v>
      </c>
    </row>
    <row r="13" spans="1:9" ht="15.75">
      <c r="A13" s="717"/>
      <c r="B13" s="307"/>
      <c r="C13" s="708"/>
    </row>
    <row r="14" spans="1:9" s="692" customFormat="1" ht="15">
      <c r="A14" s="718" t="s">
        <v>441</v>
      </c>
      <c r="B14" s="706"/>
      <c r="C14" s="709"/>
    </row>
    <row r="15" spans="1:9">
      <c r="A15" s="716"/>
      <c r="B15" s="307"/>
      <c r="C15" s="708"/>
    </row>
    <row r="16" spans="1:9">
      <c r="A16" s="720" t="s">
        <v>455</v>
      </c>
      <c r="B16" s="307"/>
      <c r="C16" s="708"/>
    </row>
    <row r="17" spans="1:3">
      <c r="A17" s="716"/>
      <c r="B17" s="699" t="s">
        <v>449</v>
      </c>
      <c r="C17" s="708" t="str">
        <f>IF('Ann4'!E55="Ok","OUI","NON, le bilan N-1 n'est pas équilibré")</f>
        <v>OUI</v>
      </c>
    </row>
    <row r="18" spans="1:3">
      <c r="A18" s="722"/>
      <c r="B18" s="701" t="s">
        <v>447</v>
      </c>
      <c r="C18" s="710" t="str">
        <f>IF('Ann4'!D55="Ok","OUI","NON, le bilan N-1 n'est pas équilibré")</f>
        <v>OUI</v>
      </c>
    </row>
    <row r="19" spans="1:3">
      <c r="A19" s="716"/>
      <c r="B19" s="307"/>
      <c r="C19" s="708"/>
    </row>
    <row r="20" spans="1:3" s="692" customFormat="1" ht="15">
      <c r="A20" s="718" t="s">
        <v>442</v>
      </c>
      <c r="B20" s="706"/>
      <c r="C20" s="711"/>
    </row>
    <row r="21" spans="1:3" s="692" customFormat="1">
      <c r="A21" s="719"/>
      <c r="B21" s="697"/>
      <c r="C21" s="712"/>
    </row>
    <row r="22" spans="1:3" s="692" customFormat="1">
      <c r="A22" s="720" t="s">
        <v>455</v>
      </c>
      <c r="B22" s="307"/>
      <c r="C22" s="712"/>
    </row>
    <row r="23" spans="1:3" s="692" customFormat="1">
      <c r="A23" s="716"/>
      <c r="B23" s="699" t="s">
        <v>449</v>
      </c>
      <c r="C23" s="708" t="str">
        <f>IF('Ann8'!D63="Ok","OUI","NON, le bilan N n'est pas équilibré")</f>
        <v>OUI</v>
      </c>
    </row>
    <row r="24" spans="1:3" s="692" customFormat="1">
      <c r="A24" s="719"/>
      <c r="B24" s="699" t="s">
        <v>447</v>
      </c>
      <c r="C24" s="708" t="str">
        <f>IF('Ann8'!C63="Ok","OUI","NON, le bilan N-1 n'est pas équilibré")</f>
        <v>OUI</v>
      </c>
    </row>
    <row r="25" spans="1:3" s="692" customFormat="1">
      <c r="A25" s="723"/>
      <c r="B25" s="701" t="s">
        <v>448</v>
      </c>
      <c r="C25" s="710" t="str">
        <f>IF('Ann8'!B63="Ok","OUI","NON, le bilan N-2 n'est pas équilibré")</f>
        <v>OUI</v>
      </c>
    </row>
    <row r="26" spans="1:3" s="692" customFormat="1">
      <c r="A26" s="719"/>
      <c r="B26" s="697"/>
      <c r="C26" s="712"/>
    </row>
    <row r="27" spans="1:3" s="692" customFormat="1" ht="15">
      <c r="A27" s="718" t="s">
        <v>443</v>
      </c>
      <c r="B27" s="706"/>
      <c r="C27" s="711"/>
    </row>
    <row r="28" spans="1:3" s="692" customFormat="1">
      <c r="A28" s="719"/>
      <c r="B28" s="697"/>
      <c r="C28" s="712"/>
    </row>
    <row r="29" spans="1:3" s="692" customFormat="1">
      <c r="A29" s="720" t="s">
        <v>456</v>
      </c>
      <c r="B29" s="697"/>
      <c r="C29" s="712"/>
    </row>
    <row r="30" spans="1:3" s="692" customFormat="1">
      <c r="A30" s="719"/>
      <c r="B30" s="697"/>
      <c r="C30" s="713" t="str">
        <f>IF('Ann5'!C7&lt;&gt;'Ann5'!M7,"Le montant des investissements est différent du montant du financement","OUI")</f>
        <v>OUI</v>
      </c>
    </row>
    <row r="31" spans="1:3" s="692" customFormat="1">
      <c r="A31" s="720" t="s">
        <v>457</v>
      </c>
      <c r="B31" s="697"/>
      <c r="C31" s="713"/>
    </row>
    <row r="32" spans="1:3" s="692" customFormat="1">
      <c r="A32" s="719"/>
      <c r="B32" s="697"/>
      <c r="C32" s="713" t="str">
        <f ca="1">IF(ROUND('Ann5'!C7,-1)&lt;&gt;ROUND('Ann5'!Z2,-1),"Le montant des investissements est différent de la somme des amortissements","OUI")</f>
        <v>OUI</v>
      </c>
    </row>
    <row r="33" spans="1:3" s="692" customFormat="1">
      <c r="A33" s="720" t="s">
        <v>462</v>
      </c>
      <c r="B33" s="697"/>
      <c r="C33" s="713"/>
    </row>
    <row r="34" spans="1:3" s="692" customFormat="1">
      <c r="A34" s="719"/>
      <c r="B34" s="697"/>
      <c r="C34" s="713" t="str">
        <f ca="1">IF(ROUND('Ann5'!I7,-1)&lt;&gt;ROUND('Ann5'!CL2,-1),"Le montant des subventions est différent de la somme des quote-part de subventions","OUI")</f>
        <v>OUI</v>
      </c>
    </row>
    <row r="35" spans="1:3" s="692" customFormat="1">
      <c r="A35" s="724" t="s">
        <v>458</v>
      </c>
      <c r="B35" s="703"/>
      <c r="C35" s="714"/>
    </row>
    <row r="36" spans="1:3" s="692" customFormat="1">
      <c r="A36" s="719"/>
      <c r="B36" s="697"/>
      <c r="C36" s="713" t="str">
        <f>IF('Ann5'!EO7=135,"OUI","Il faut saisir une durée pour tous les emprunts dans l'annexe 5")</f>
        <v>OUI</v>
      </c>
    </row>
    <row r="37" spans="1:3" s="692" customFormat="1">
      <c r="A37" s="724" t="s">
        <v>463</v>
      </c>
      <c r="B37" s="703"/>
      <c r="C37" s="714"/>
    </row>
    <row r="38" spans="1:3" s="692" customFormat="1">
      <c r="A38" s="723"/>
      <c r="B38" s="702"/>
      <c r="C38" s="715" t="str">
        <f>IF('Ann5'!EP7=135,"OUI","Toutes les durées d'emprunt doivent être inférieures aux durées d'amortissement")</f>
        <v>OUI</v>
      </c>
    </row>
    <row r="39" spans="1:3">
      <c r="A39" s="716"/>
      <c r="B39" s="307"/>
      <c r="C39" s="708"/>
    </row>
    <row r="40" spans="1:3" s="692" customFormat="1" ht="15">
      <c r="A40" s="718" t="s">
        <v>446</v>
      </c>
      <c r="B40" s="706"/>
      <c r="C40" s="711"/>
    </row>
    <row r="41" spans="1:3" s="692" customFormat="1">
      <c r="A41" s="719"/>
      <c r="B41" s="697"/>
      <c r="C41" s="712"/>
    </row>
    <row r="42" spans="1:3" s="692" customFormat="1">
      <c r="A42" s="724" t="s">
        <v>459</v>
      </c>
      <c r="B42" s="697"/>
      <c r="C42" s="712"/>
    </row>
    <row r="43" spans="1:3" s="692" customFormat="1">
      <c r="A43" s="723"/>
      <c r="B43" s="702"/>
      <c r="C43" s="715" t="str">
        <f>IF(ROUND('Ann7'!E18,-2)&lt;&gt;ROUND('Ann5'!J7,-2),"Le montant des subventions est différent de la somme des quote-part de subventions","OUI")</f>
        <v>OUI</v>
      </c>
    </row>
    <row r="44" spans="1:3">
      <c r="A44" s="716"/>
      <c r="B44" s="307"/>
      <c r="C44" s="708"/>
    </row>
    <row r="45" spans="1:3" s="692" customFormat="1" ht="15">
      <c r="A45" s="718" t="s">
        <v>444</v>
      </c>
      <c r="B45" s="706"/>
      <c r="C45" s="711"/>
    </row>
    <row r="46" spans="1:3" s="692" customFormat="1">
      <c r="A46" s="719"/>
      <c r="B46" s="697"/>
      <c r="C46" s="712"/>
    </row>
    <row r="47" spans="1:3" s="692" customFormat="1">
      <c r="A47" s="720" t="s">
        <v>460</v>
      </c>
      <c r="B47" s="697"/>
      <c r="C47" s="712"/>
    </row>
    <row r="48" spans="1:3" s="692" customFormat="1">
      <c r="A48" s="719"/>
      <c r="B48" s="697"/>
      <c r="C48" s="713" t="str">
        <f>IF(OR(('Ann2'!C17-'Ann2'!D17)&lt;0,('Ann2'!D17-'Ann2'!E17)&lt;0,('Ann2'!E17-'Ann2'!F17)&lt;0),"Les amortissements des actifs acquis avant le démarrage du plan ne sont pas dégressifs","OUI")</f>
        <v>OUI</v>
      </c>
    </row>
    <row r="49" spans="1:3" s="692" customFormat="1">
      <c r="A49" s="720" t="s">
        <v>468</v>
      </c>
      <c r="B49" s="697"/>
      <c r="C49" s="713"/>
    </row>
    <row r="50" spans="1:3" s="692" customFormat="1">
      <c r="A50" s="719"/>
      <c r="B50" s="697"/>
      <c r="C50" s="713" t="str">
        <f>IF(SUM('Ann2'!B27:AS27)&lt;='Ann8'!I8,"OUI","La somme des QP de subvention est supérieure au montant disponible au bilan financier")</f>
        <v>OUI</v>
      </c>
    </row>
    <row r="51" spans="1:3" s="692" customFormat="1">
      <c r="A51" s="724" t="s">
        <v>470</v>
      </c>
      <c r="B51" s="697"/>
      <c r="C51" s="712"/>
    </row>
    <row r="52" spans="1:3" s="692" customFormat="1">
      <c r="A52" s="719"/>
      <c r="B52" s="697"/>
      <c r="C52" s="713" t="str">
        <f>IF('Ann8'!I9-SUM('Ann2'!B29:AS29)&lt;-10,"Les reprises sur la réserve de compensation des charges d'amortissement acquises avant le plan sont supérieures à la réserve inscrite au bilan","OUI")</f>
        <v>OUI</v>
      </c>
    </row>
    <row r="53" spans="1:3" s="692" customFormat="1">
      <c r="A53" s="724" t="s">
        <v>471</v>
      </c>
      <c r="B53" s="697"/>
      <c r="C53" s="712"/>
    </row>
    <row r="54" spans="1:3" s="692" customFormat="1">
      <c r="A54" s="719"/>
      <c r="B54" s="697"/>
      <c r="C54" s="713" t="str">
        <f>IF(SUM('Ann2'!$B$30:$AS$30)+SUM('Ann2'!$B$29:$AS$29)&gt;SUM('Ann2'!$B$11:$AS$11)+'Ann8'!I9,"Le montant des reprises sur les réserves de compensation des charges d'amortissement acquises avant plan et prévues au plan est supérieur aux réserves inscrites au plan de financement et au bilan","OUI")</f>
        <v>OUI</v>
      </c>
    </row>
    <row r="55" spans="1:3" s="692" customFormat="1">
      <c r="A55" s="724" t="s">
        <v>472</v>
      </c>
      <c r="B55" s="697"/>
      <c r="C55" s="712"/>
    </row>
    <row r="56" spans="1:3" s="692" customFormat="1">
      <c r="A56" s="719"/>
      <c r="B56" s="697"/>
      <c r="C56" s="713" t="str">
        <f>IF('Ann8'!I10-SUM('Ann2'!B31:AS31)&lt;-10,"Le montant des reprises de provisions pour renouvellement des immobilisations acquises avant plan est supérieur à la provision inscrite au bilan","OUI")</f>
        <v>OUI</v>
      </c>
    </row>
    <row r="57" spans="1:3" s="692" customFormat="1">
      <c r="A57" s="724" t="s">
        <v>473</v>
      </c>
      <c r="B57" s="697"/>
      <c r="C57" s="712"/>
    </row>
    <row r="58" spans="1:3" s="692" customFormat="1">
      <c r="A58" s="719"/>
      <c r="B58" s="697"/>
      <c r="C58" s="713" t="str">
        <f>IF(SUM('Ann2'!$B$32:$AS$32)+SUM('Ann2'!$B$31:$AS$31)&gt;'Ann8'!I10+SUM('Ann2'!$B$12:$AS$12)+10,"Le montant des reprises de provisions pour renouvellement des immobilisations acquises avant plan et prévues au plan est supérieur aux réserves inscrites au plan de financement et au bilan","OUI")</f>
        <v>OUI</v>
      </c>
    </row>
    <row r="59" spans="1:3" s="692" customFormat="1">
      <c r="A59" s="724" t="s">
        <v>469</v>
      </c>
      <c r="B59" s="697"/>
      <c r="C59" s="713"/>
    </row>
    <row r="60" spans="1:3" s="692" customFormat="1">
      <c r="A60" s="723"/>
      <c r="B60" s="702"/>
      <c r="C60" s="715" t="str">
        <f>IF(SUM('Ann2'!B62:C62)&lt;='Ann8'!I23,"OUI","Les reprises sur les réserves de trésorerie sont supérieurs à la réserve de trésorerie affectée à la couverture du BFR")</f>
        <v>OUI</v>
      </c>
    </row>
    <row r="61" spans="1:3" s="692" customFormat="1">
      <c r="A61" s="719"/>
      <c r="B61" s="697"/>
      <c r="C61" s="712"/>
    </row>
    <row r="62" spans="1:3" s="692" customFormat="1" ht="15">
      <c r="A62" s="718" t="s">
        <v>445</v>
      </c>
      <c r="B62" s="706"/>
      <c r="C62" s="711"/>
    </row>
    <row r="63" spans="1:3">
      <c r="A63" s="716"/>
      <c r="B63" s="307"/>
      <c r="C63" s="708"/>
    </row>
    <row r="64" spans="1:3">
      <c r="A64" s="724" t="s">
        <v>461</v>
      </c>
      <c r="B64" s="307"/>
      <c r="C64" s="708"/>
    </row>
    <row r="65" spans="1:3">
      <c r="A65" s="722"/>
      <c r="B65" s="700"/>
      <c r="C65" s="715" t="str">
        <f>IF(OR(('Ann10'!C11-'Ann10'!D11)&lt;0,('Ann10'!D11-'Ann10'!E11)&lt;0,('Ann10'!E11-'Ann10'!F11)&lt;0,('Ann10'!F11-'Ann10'!G11)&lt;0),"Les frais financiers sur emprunts antérieurs à la 1ère année du plan ne sont pas dégressifs ?","OUI")</f>
        <v>OUI</v>
      </c>
    </row>
    <row r="67" spans="1:3">
      <c r="A67" s="693"/>
      <c r="B67" s="693"/>
      <c r="C67" s="693"/>
    </row>
    <row r="68" spans="1:3">
      <c r="A68" s="693"/>
      <c r="B68" s="693"/>
      <c r="C68" s="693"/>
    </row>
    <row r="69" spans="1:3">
      <c r="A69" s="693"/>
      <c r="B69" s="693"/>
      <c r="C69" s="693"/>
    </row>
    <row r="70" spans="1:3">
      <c r="A70" s="693"/>
      <c r="B70" s="693"/>
      <c r="C70" s="693"/>
    </row>
    <row r="71" spans="1:3">
      <c r="A71" s="693"/>
      <c r="B71" s="693"/>
      <c r="C71" s="693"/>
    </row>
    <row r="72" spans="1:3">
      <c r="A72" s="693"/>
      <c r="B72" s="693"/>
      <c r="C72" s="693"/>
    </row>
    <row r="73" spans="1:3">
      <c r="A73" s="693"/>
      <c r="B73" s="693"/>
      <c r="C73" s="693"/>
    </row>
  </sheetData>
  <sheetProtection sheet="1" objects="1" scenarios="1"/>
  <mergeCells count="1">
    <mergeCell ref="A2:C2"/>
  </mergeCells>
  <conditionalFormatting sqref="C30 C23:C25 C17:C18 C32 C34 C12 C10">
    <cfRule type="expression" dxfId="3" priority="5">
      <formula>IF(C10&lt;&gt;"OUI",TRUE,FALSE)</formula>
    </cfRule>
  </conditionalFormatting>
  <conditionalFormatting sqref="C36">
    <cfRule type="expression" dxfId="2" priority="3">
      <formula>IF(C36&lt;&gt;"OUI",TRUE,FALSE)</formula>
    </cfRule>
  </conditionalFormatting>
  <conditionalFormatting sqref="C38">
    <cfRule type="expression" dxfId="1" priority="2">
      <formula>IF(C38&lt;&gt;"OUI",TRUE,FALSE)</formula>
    </cfRule>
  </conditionalFormatting>
  <conditionalFormatting sqref="C43 C48 C52 C54 C56 C58 C65 C50 C60">
    <cfRule type="expression" dxfId="0" priority="1">
      <formula>IF(C43&lt;&gt;"OUI",TRUE,FALSE)</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0" tint="-0.249977111117893"/>
  </sheetPr>
  <dimension ref="A1:M662"/>
  <sheetViews>
    <sheetView showGridLines="0" workbookViewId="0">
      <selection activeCell="G26" sqref="G26"/>
    </sheetView>
  </sheetViews>
  <sheetFormatPr baseColWidth="10" defaultColWidth="9.140625" defaultRowHeight="12.75" outlineLevelCol="1"/>
  <cols>
    <col min="1" max="1" width="8.7109375" style="607" customWidth="1"/>
    <col min="2" max="2" width="16.42578125" style="607" bestFit="1" customWidth="1"/>
    <col min="3" max="3" width="21.5703125" style="607" customWidth="1"/>
    <col min="4" max="4" width="14.28515625" style="607" bestFit="1" customWidth="1"/>
    <col min="5" max="5" width="14.140625" style="607" bestFit="1" customWidth="1"/>
    <col min="6" max="6" width="14.7109375" style="607" bestFit="1" customWidth="1"/>
    <col min="7" max="7" width="18" style="607" customWidth="1"/>
    <col min="8" max="8" width="13.5703125" style="607" customWidth="1"/>
    <col min="9" max="9" width="15.42578125" style="607" customWidth="1"/>
    <col min="10" max="10" width="9.42578125" style="607" hidden="1" customWidth="1" outlineLevel="1"/>
    <col min="11" max="11" width="10.28515625" style="608" hidden="1" customWidth="1" outlineLevel="1"/>
    <col min="12" max="12" width="15.28515625" style="608" hidden="1" customWidth="1" outlineLevel="1"/>
    <col min="13" max="13" width="22.140625" style="608" customWidth="1" collapsed="1"/>
    <col min="14" max="16384" width="9.140625" style="608"/>
  </cols>
  <sheetData>
    <row r="1" spans="1:13" ht="24" customHeight="1">
      <c r="A1" s="605" t="s">
        <v>357</v>
      </c>
      <c r="B1" s="606"/>
      <c r="C1" s="606"/>
      <c r="D1" s="858" t="s">
        <v>439</v>
      </c>
      <c r="E1" s="859"/>
      <c r="F1" s="859"/>
      <c r="G1" s="859"/>
      <c r="H1" s="859"/>
      <c r="I1" s="859"/>
    </row>
    <row r="2" spans="1:13" ht="12.75" customHeight="1" thickBot="1">
      <c r="A2" s="609"/>
      <c r="B2" s="609"/>
      <c r="C2" s="609"/>
      <c r="D2" s="860"/>
      <c r="E2" s="860"/>
      <c r="F2" s="860"/>
      <c r="G2" s="860"/>
      <c r="H2" s="860"/>
      <c r="I2" s="860"/>
    </row>
    <row r="3" spans="1:13" ht="3.2" customHeight="1" thickTop="1">
      <c r="A3" s="610"/>
      <c r="B3" s="610"/>
      <c r="C3" s="610"/>
      <c r="D3" s="610"/>
      <c r="E3" s="610"/>
      <c r="F3" s="610"/>
      <c r="G3" s="610"/>
      <c r="H3" s="610"/>
      <c r="I3" s="610"/>
    </row>
    <row r="4" spans="1:13" ht="6.75" customHeight="1">
      <c r="A4" s="611"/>
      <c r="B4" s="611"/>
      <c r="C4" s="611"/>
      <c r="D4" s="611"/>
      <c r="E4" s="611"/>
      <c r="F4" s="611"/>
      <c r="G4" s="611"/>
      <c r="H4" s="611"/>
      <c r="I4" s="611"/>
    </row>
    <row r="5" spans="1:13" ht="14.25" customHeight="1">
      <c r="A5" s="609"/>
      <c r="B5" s="853" t="s">
        <v>358</v>
      </c>
      <c r="C5" s="854"/>
      <c r="D5" s="855"/>
      <c r="E5" s="606"/>
      <c r="F5" s="853" t="s">
        <v>359</v>
      </c>
      <c r="G5" s="854"/>
      <c r="H5" s="855"/>
      <c r="I5" s="606"/>
      <c r="J5" s="612"/>
    </row>
    <row r="6" spans="1:13">
      <c r="A6" s="613"/>
      <c r="B6" s="614"/>
      <c r="C6" s="615" t="s">
        <v>360</v>
      </c>
      <c r="D6" s="616">
        <f>'Ann7'!E8</f>
        <v>0</v>
      </c>
      <c r="E6" s="606"/>
      <c r="F6" s="614"/>
      <c r="G6" s="615"/>
      <c r="H6" s="617">
        <f>Loan_Amount/2*Loan_Years*Interest_Rate</f>
        <v>0</v>
      </c>
      <c r="I6" s="606"/>
      <c r="J6" s="612"/>
    </row>
    <row r="7" spans="1:13">
      <c r="A7" s="613"/>
      <c r="B7" s="614"/>
      <c r="C7" s="615" t="s">
        <v>362</v>
      </c>
      <c r="D7" s="618">
        <f>'Ann7'!D8</f>
        <v>0.04</v>
      </c>
      <c r="E7" s="606"/>
      <c r="F7" s="614"/>
      <c r="G7" s="615" t="s">
        <v>363</v>
      </c>
      <c r="H7" s="619" t="str">
        <f>IF(Values_Entered,Loan_Years*Num_Pmt_Per_Year,"")</f>
        <v/>
      </c>
      <c r="I7" s="620"/>
      <c r="J7" s="612"/>
    </row>
    <row r="8" spans="1:13">
      <c r="A8" s="613"/>
      <c r="B8" s="614"/>
      <c r="C8" s="615" t="s">
        <v>364</v>
      </c>
      <c r="D8" s="621">
        <f>IF('Ann7'!C8=0,2,'Ann7'!C8)</f>
        <v>20</v>
      </c>
      <c r="E8" s="606"/>
      <c r="F8" s="614"/>
      <c r="G8" s="615" t="s">
        <v>365</v>
      </c>
      <c r="H8" s="619" t="str">
        <f>IF(Values_Entered,Number_of_Payments,"")</f>
        <v/>
      </c>
      <c r="I8" s="620"/>
      <c r="J8" s="612"/>
    </row>
    <row r="9" spans="1:13">
      <c r="A9" s="613"/>
      <c r="B9" s="614"/>
      <c r="C9" s="615" t="s">
        <v>366</v>
      </c>
      <c r="D9" s="621">
        <v>1</v>
      </c>
      <c r="E9" s="606"/>
      <c r="F9" s="614"/>
      <c r="G9" s="615" t="s">
        <v>367</v>
      </c>
      <c r="H9" s="622" t="str">
        <f>IF(Values_Entered,SUMIF(Beg_Bal,"&gt;0",Extra_Pay),"")</f>
        <v/>
      </c>
      <c r="I9" s="620"/>
      <c r="J9" s="612"/>
    </row>
    <row r="10" spans="1:13">
      <c r="A10" s="613"/>
      <c r="B10" s="614"/>
      <c r="C10" s="615" t="s">
        <v>368</v>
      </c>
      <c r="D10" s="623">
        <f>'Ann7'!B8</f>
        <v>0</v>
      </c>
      <c r="E10" s="606"/>
      <c r="F10" s="624"/>
      <c r="G10" s="625" t="s">
        <v>369</v>
      </c>
      <c r="H10" s="622" t="str">
        <f>IF(Values_Entered,SUMIF(Beg_Bal,"&gt;0",Int),"")</f>
        <v/>
      </c>
      <c r="I10" s="620"/>
      <c r="J10" s="612"/>
    </row>
    <row r="11" spans="1:13">
      <c r="A11" s="613"/>
      <c r="B11" s="624"/>
      <c r="C11" s="625" t="s">
        <v>370</v>
      </c>
      <c r="D11" s="626"/>
      <c r="E11" s="606"/>
      <c r="F11" s="609"/>
      <c r="G11" s="609"/>
      <c r="H11" s="609"/>
      <c r="I11" s="620"/>
      <c r="J11" s="612"/>
    </row>
    <row r="12" spans="1:13">
      <c r="A12" s="609"/>
      <c r="B12" s="609"/>
      <c r="C12" s="609"/>
      <c r="D12" s="609"/>
      <c r="E12" s="609"/>
      <c r="F12" s="609"/>
      <c r="G12" s="609"/>
      <c r="H12" s="609"/>
      <c r="I12" s="609"/>
      <c r="J12" s="612"/>
    </row>
    <row r="13" spans="1:13">
      <c r="A13" s="609"/>
      <c r="B13" s="627" t="s">
        <v>371</v>
      </c>
      <c r="C13" s="856"/>
      <c r="D13" s="857"/>
      <c r="E13" s="332"/>
      <c r="F13" s="609"/>
      <c r="G13" s="609"/>
      <c r="H13" s="609"/>
      <c r="I13" s="609"/>
      <c r="J13" s="612"/>
    </row>
    <row r="14" spans="1:13" ht="33" customHeight="1" thickBot="1">
      <c r="A14" s="609"/>
      <c r="B14" s="609"/>
      <c r="C14" s="609"/>
      <c r="D14" s="609"/>
      <c r="E14" s="609"/>
      <c r="F14" s="609"/>
      <c r="G14" s="609"/>
      <c r="H14" s="609"/>
      <c r="I14" s="609"/>
      <c r="J14" s="612"/>
      <c r="K14" s="628"/>
      <c r="L14" s="628"/>
      <c r="M14" s="670">
        <f>SUM(M17:M400)</f>
        <v>0</v>
      </c>
    </row>
    <row r="15" spans="1:13" ht="3.2" customHeight="1" thickTop="1">
      <c r="A15" s="610"/>
      <c r="B15" s="610"/>
      <c r="C15" s="610"/>
      <c r="D15" s="610"/>
      <c r="E15" s="610"/>
      <c r="F15" s="610"/>
      <c r="G15" s="610"/>
      <c r="H15" s="610"/>
      <c r="I15" s="610"/>
      <c r="J15" s="612"/>
    </row>
    <row r="16" spans="1:13" s="631" customFormat="1" ht="31.7" customHeight="1" thickBot="1">
      <c r="A16" s="334" t="s">
        <v>372</v>
      </c>
      <c r="B16" s="335" t="s">
        <v>373</v>
      </c>
      <c r="C16" s="335" t="s">
        <v>374</v>
      </c>
      <c r="D16" s="335" t="s">
        <v>361</v>
      </c>
      <c r="E16" s="335" t="s">
        <v>379</v>
      </c>
      <c r="F16" s="335" t="s">
        <v>375</v>
      </c>
      <c r="G16" s="335" t="s">
        <v>376</v>
      </c>
      <c r="H16" s="335" t="s">
        <v>377</v>
      </c>
      <c r="I16" s="336" t="s">
        <v>378</v>
      </c>
      <c r="J16" s="629"/>
      <c r="K16" s="630"/>
      <c r="L16" s="630"/>
      <c r="M16" s="669" t="s">
        <v>437</v>
      </c>
    </row>
    <row r="17" spans="1:13" s="631" customFormat="1" ht="13.5" thickTop="1">
      <c r="A17" s="610"/>
      <c r="B17" s="671">
        <f>Loan_Start</f>
        <v>0</v>
      </c>
      <c r="C17" s="340"/>
      <c r="D17" s="340"/>
      <c r="E17" s="340"/>
      <c r="F17" s="340"/>
      <c r="G17" s="340"/>
      <c r="H17" s="340"/>
      <c r="I17" s="341"/>
      <c r="K17" s="632">
        <f>H18-J18</f>
        <v>0</v>
      </c>
      <c r="M17" s="668">
        <f>K17+J17</f>
        <v>0</v>
      </c>
    </row>
    <row r="18" spans="1:13" s="631" customFormat="1">
      <c r="A18" s="633">
        <f>IF(Values_Entered,1,0)</f>
        <v>0</v>
      </c>
      <c r="B18" s="634">
        <f t="shared" ref="B18:B81" si="0">IF(Pay_Num&lt;&gt;0,DATE(YEAR(Loan_Start),MONTH(Loan_Start)+(Pay_Num)*12/Num_Pmt_Per_Year,DAY(Loan_Start)),0)</f>
        <v>0</v>
      </c>
      <c r="C18" s="635">
        <f>IF(Values_Entered,Loan_Amount,0)</f>
        <v>0</v>
      </c>
      <c r="D18" s="635">
        <f>G18+H18</f>
        <v>0</v>
      </c>
      <c r="E18" s="635">
        <f t="shared" ref="E18:E81" si="1">IF(AND(Pay_Num&lt;&gt;0,Sched_Pay+Scheduled_Extra_Payments&lt;Beg_Bal),Scheduled_Extra_Payments,IF(AND(Pay_Num&lt;&gt;0,Beg_Bal-Sched_Pay&gt;0),Beg_Bal-Sched_Pay,IF(Pay_Num&lt;&gt;0,0,0)))</f>
        <v>0</v>
      </c>
      <c r="F18" s="635">
        <f>E18+D18</f>
        <v>0</v>
      </c>
      <c r="G18" s="635">
        <f t="shared" ref="G18" si="2">IF(Pay_Num&lt;&gt;0,Loan_Amount/Loan_Years/Num_Pmt_Per_Year,0)</f>
        <v>0</v>
      </c>
      <c r="H18" s="635">
        <f>IF(Pay_Num&lt;&gt;0,Beg_Bal*(Interest_Rate/Num_Pmt_Per_Year),0)</f>
        <v>0</v>
      </c>
      <c r="I18" s="635">
        <f t="shared" ref="I18:I81" si="3">IF(AND(Pay_Num&lt;&gt;0,Sched_Pay+Extra_Pay&lt;Beg_Bal),Beg_Bal-Princ,IF(Pay_Num&lt;&gt;0,0,0))</f>
        <v>0</v>
      </c>
      <c r="J18" s="632">
        <f>DAYS360(L18,B18)/360*H18</f>
        <v>0</v>
      </c>
      <c r="K18" s="632">
        <f t="shared" ref="K18:K81" si="4">H19-J19</f>
        <v>0</v>
      </c>
      <c r="L18" s="636">
        <f>DATE(YEAR(B18),1,1)</f>
        <v>1</v>
      </c>
      <c r="M18" s="635">
        <f t="shared" ref="M18:M81" si="5">K18+J18</f>
        <v>0</v>
      </c>
    </row>
    <row r="19" spans="1:13" s="631" customFormat="1" ht="12.75" customHeight="1">
      <c r="A19" s="633">
        <f t="shared" ref="A19:A82" si="6">IF(Values_Entered,A18+1,0)</f>
        <v>0</v>
      </c>
      <c r="B19" s="634">
        <f t="shared" si="0"/>
        <v>0</v>
      </c>
      <c r="C19" s="635">
        <f t="shared" ref="C19:C82" si="7">IF(Pay_Num&lt;&gt;0,I18,0)</f>
        <v>0</v>
      </c>
      <c r="D19" s="635">
        <f t="shared" ref="D19:D82" si="8">G19+H19</f>
        <v>0</v>
      </c>
      <c r="E19" s="635">
        <f t="shared" si="1"/>
        <v>0</v>
      </c>
      <c r="F19" s="635">
        <f t="shared" ref="F19:F82" si="9">IF(AND(Pay_Num&lt;&gt;0,Sched_Pay+Extra_Pay&lt;Beg_Bal),Sched_Pay+Extra_Pay,IF(Pay_Num&lt;&gt;0,Beg_Bal,0))</f>
        <v>0</v>
      </c>
      <c r="G19" s="635">
        <f t="shared" ref="G19:G82" si="10">IF(I18=0,0,IF(Pay_Num&lt;&gt;0,Loan_Amount/Loan_Years/Num_Pmt_Per_Year,0))</f>
        <v>0</v>
      </c>
      <c r="H19" s="635">
        <f t="shared" ref="H19:H82" si="11">IF(Pay_Num&lt;&gt;0,Beg_Bal*Interest_Rate/Num_Pmt_Per_Year,0)</f>
        <v>0</v>
      </c>
      <c r="I19" s="635">
        <f t="shared" si="3"/>
        <v>0</v>
      </c>
      <c r="J19" s="632">
        <f t="shared" ref="J19:J82" si="12">DAYS360(L19,B19)/360*H19</f>
        <v>0</v>
      </c>
      <c r="K19" s="632">
        <f t="shared" si="4"/>
        <v>0</v>
      </c>
      <c r="L19" s="636">
        <f t="shared" ref="L19:L82" si="13">DATE(YEAR(B19),1,1)</f>
        <v>1</v>
      </c>
      <c r="M19" s="635">
        <f t="shared" si="5"/>
        <v>0</v>
      </c>
    </row>
    <row r="20" spans="1:13" s="631" customFormat="1" ht="12.75" customHeight="1">
      <c r="A20" s="633">
        <f t="shared" si="6"/>
        <v>0</v>
      </c>
      <c r="B20" s="634">
        <f t="shared" si="0"/>
        <v>0</v>
      </c>
      <c r="C20" s="635">
        <f t="shared" si="7"/>
        <v>0</v>
      </c>
      <c r="D20" s="635">
        <f t="shared" si="8"/>
        <v>0</v>
      </c>
      <c r="E20" s="635">
        <f t="shared" si="1"/>
        <v>0</v>
      </c>
      <c r="F20" s="635">
        <f t="shared" si="9"/>
        <v>0</v>
      </c>
      <c r="G20" s="635">
        <f t="shared" si="10"/>
        <v>0</v>
      </c>
      <c r="H20" s="635">
        <f t="shared" si="11"/>
        <v>0</v>
      </c>
      <c r="I20" s="635">
        <f t="shared" si="3"/>
        <v>0</v>
      </c>
      <c r="J20" s="632">
        <f t="shared" si="12"/>
        <v>0</v>
      </c>
      <c r="K20" s="632">
        <f t="shared" si="4"/>
        <v>0</v>
      </c>
      <c r="L20" s="636">
        <f t="shared" si="13"/>
        <v>1</v>
      </c>
      <c r="M20" s="635">
        <f t="shared" si="5"/>
        <v>0</v>
      </c>
    </row>
    <row r="21" spans="1:13" s="631" customFormat="1">
      <c r="A21" s="641">
        <f t="shared" si="6"/>
        <v>0</v>
      </c>
      <c r="B21" s="642">
        <f t="shared" si="0"/>
        <v>0</v>
      </c>
      <c r="C21" s="643">
        <f t="shared" si="7"/>
        <v>0</v>
      </c>
      <c r="D21" s="643">
        <f t="shared" si="8"/>
        <v>0</v>
      </c>
      <c r="E21" s="643">
        <f t="shared" si="1"/>
        <v>0</v>
      </c>
      <c r="F21" s="643">
        <f t="shared" si="9"/>
        <v>0</v>
      </c>
      <c r="G21" s="643">
        <f t="shared" si="10"/>
        <v>0</v>
      </c>
      <c r="H21" s="643">
        <f t="shared" si="11"/>
        <v>0</v>
      </c>
      <c r="I21" s="643">
        <f t="shared" si="3"/>
        <v>0</v>
      </c>
      <c r="J21" s="632">
        <f t="shared" si="12"/>
        <v>0</v>
      </c>
      <c r="K21" s="632">
        <f t="shared" si="4"/>
        <v>0</v>
      </c>
      <c r="L21" s="636">
        <f t="shared" si="13"/>
        <v>1</v>
      </c>
      <c r="M21" s="643">
        <f t="shared" si="5"/>
        <v>0</v>
      </c>
    </row>
    <row r="22" spans="1:13" s="638" customFormat="1">
      <c r="A22" s="641">
        <f t="shared" si="6"/>
        <v>0</v>
      </c>
      <c r="B22" s="642">
        <f t="shared" si="0"/>
        <v>0</v>
      </c>
      <c r="C22" s="643">
        <f t="shared" si="7"/>
        <v>0</v>
      </c>
      <c r="D22" s="643">
        <f t="shared" si="8"/>
        <v>0</v>
      </c>
      <c r="E22" s="643">
        <f t="shared" si="1"/>
        <v>0</v>
      </c>
      <c r="F22" s="643">
        <f t="shared" si="9"/>
        <v>0</v>
      </c>
      <c r="G22" s="643">
        <f t="shared" si="10"/>
        <v>0</v>
      </c>
      <c r="H22" s="643">
        <f t="shared" si="11"/>
        <v>0</v>
      </c>
      <c r="I22" s="643">
        <f t="shared" si="3"/>
        <v>0</v>
      </c>
      <c r="J22" s="632">
        <f t="shared" si="12"/>
        <v>0</v>
      </c>
      <c r="K22" s="632">
        <f t="shared" si="4"/>
        <v>0</v>
      </c>
      <c r="L22" s="636">
        <f t="shared" si="13"/>
        <v>1</v>
      </c>
      <c r="M22" s="643">
        <f t="shared" si="5"/>
        <v>0</v>
      </c>
    </row>
    <row r="23" spans="1:13">
      <c r="A23" s="633">
        <f t="shared" si="6"/>
        <v>0</v>
      </c>
      <c r="B23" s="634">
        <f t="shared" si="0"/>
        <v>0</v>
      </c>
      <c r="C23" s="635">
        <f t="shared" si="7"/>
        <v>0</v>
      </c>
      <c r="D23" s="635">
        <f t="shared" si="8"/>
        <v>0</v>
      </c>
      <c r="E23" s="635">
        <f t="shared" si="1"/>
        <v>0</v>
      </c>
      <c r="F23" s="635">
        <f t="shared" si="9"/>
        <v>0</v>
      </c>
      <c r="G23" s="635">
        <f t="shared" si="10"/>
        <v>0</v>
      </c>
      <c r="H23" s="635">
        <f t="shared" si="11"/>
        <v>0</v>
      </c>
      <c r="I23" s="635">
        <f t="shared" si="3"/>
        <v>0</v>
      </c>
      <c r="J23" s="632">
        <f t="shared" si="12"/>
        <v>0</v>
      </c>
      <c r="K23" s="632">
        <f t="shared" si="4"/>
        <v>0</v>
      </c>
      <c r="L23" s="636">
        <f t="shared" si="13"/>
        <v>1</v>
      </c>
      <c r="M23" s="635">
        <f t="shared" si="5"/>
        <v>0</v>
      </c>
    </row>
    <row r="24" spans="1:13">
      <c r="A24" s="633">
        <f t="shared" si="6"/>
        <v>0</v>
      </c>
      <c r="B24" s="634">
        <f t="shared" si="0"/>
        <v>0</v>
      </c>
      <c r="C24" s="635">
        <f t="shared" si="7"/>
        <v>0</v>
      </c>
      <c r="D24" s="635">
        <f t="shared" si="8"/>
        <v>0</v>
      </c>
      <c r="E24" s="635">
        <f t="shared" si="1"/>
        <v>0</v>
      </c>
      <c r="F24" s="635">
        <f t="shared" si="9"/>
        <v>0</v>
      </c>
      <c r="G24" s="635">
        <f t="shared" si="10"/>
        <v>0</v>
      </c>
      <c r="H24" s="635">
        <f t="shared" si="11"/>
        <v>0</v>
      </c>
      <c r="I24" s="635">
        <f t="shared" si="3"/>
        <v>0</v>
      </c>
      <c r="J24" s="632">
        <f t="shared" si="12"/>
        <v>0</v>
      </c>
      <c r="K24" s="632">
        <f t="shared" si="4"/>
        <v>0</v>
      </c>
      <c r="L24" s="636">
        <f t="shared" si="13"/>
        <v>1</v>
      </c>
      <c r="M24" s="635">
        <f t="shared" si="5"/>
        <v>0</v>
      </c>
    </row>
    <row r="25" spans="1:13">
      <c r="A25" s="633">
        <f t="shared" si="6"/>
        <v>0</v>
      </c>
      <c r="B25" s="634">
        <f t="shared" si="0"/>
        <v>0</v>
      </c>
      <c r="C25" s="635">
        <f t="shared" si="7"/>
        <v>0</v>
      </c>
      <c r="D25" s="635">
        <f t="shared" si="8"/>
        <v>0</v>
      </c>
      <c r="E25" s="635">
        <f t="shared" si="1"/>
        <v>0</v>
      </c>
      <c r="F25" s="635">
        <f t="shared" si="9"/>
        <v>0</v>
      </c>
      <c r="G25" s="635">
        <f t="shared" si="10"/>
        <v>0</v>
      </c>
      <c r="H25" s="635">
        <f t="shared" si="11"/>
        <v>0</v>
      </c>
      <c r="I25" s="635">
        <f t="shared" si="3"/>
        <v>0</v>
      </c>
      <c r="J25" s="632">
        <f t="shared" si="12"/>
        <v>0</v>
      </c>
      <c r="K25" s="632">
        <f t="shared" si="4"/>
        <v>0</v>
      </c>
      <c r="L25" s="636">
        <f t="shared" si="13"/>
        <v>1</v>
      </c>
      <c r="M25" s="635">
        <f t="shared" si="5"/>
        <v>0</v>
      </c>
    </row>
    <row r="26" spans="1:13">
      <c r="A26" s="633">
        <f t="shared" si="6"/>
        <v>0</v>
      </c>
      <c r="B26" s="634">
        <f t="shared" si="0"/>
        <v>0</v>
      </c>
      <c r="C26" s="635">
        <f t="shared" si="7"/>
        <v>0</v>
      </c>
      <c r="D26" s="635">
        <f t="shared" si="8"/>
        <v>0</v>
      </c>
      <c r="E26" s="635">
        <f t="shared" si="1"/>
        <v>0</v>
      </c>
      <c r="F26" s="635">
        <f t="shared" si="9"/>
        <v>0</v>
      </c>
      <c r="G26" s="635">
        <f t="shared" si="10"/>
        <v>0</v>
      </c>
      <c r="H26" s="635">
        <f t="shared" si="11"/>
        <v>0</v>
      </c>
      <c r="I26" s="635">
        <f t="shared" si="3"/>
        <v>0</v>
      </c>
      <c r="J26" s="632">
        <f t="shared" si="12"/>
        <v>0</v>
      </c>
      <c r="K26" s="632">
        <f t="shared" si="4"/>
        <v>0</v>
      </c>
      <c r="L26" s="636">
        <f t="shared" si="13"/>
        <v>1</v>
      </c>
      <c r="M26" s="635">
        <f t="shared" si="5"/>
        <v>0</v>
      </c>
    </row>
    <row r="27" spans="1:13">
      <c r="A27" s="633">
        <f t="shared" si="6"/>
        <v>0</v>
      </c>
      <c r="B27" s="634">
        <f t="shared" si="0"/>
        <v>0</v>
      </c>
      <c r="C27" s="635">
        <f t="shared" si="7"/>
        <v>0</v>
      </c>
      <c r="D27" s="635">
        <f t="shared" si="8"/>
        <v>0</v>
      </c>
      <c r="E27" s="635">
        <f t="shared" si="1"/>
        <v>0</v>
      </c>
      <c r="F27" s="635">
        <f t="shared" si="9"/>
        <v>0</v>
      </c>
      <c r="G27" s="635">
        <f t="shared" si="10"/>
        <v>0</v>
      </c>
      <c r="H27" s="635">
        <f t="shared" si="11"/>
        <v>0</v>
      </c>
      <c r="I27" s="635">
        <f t="shared" si="3"/>
        <v>0</v>
      </c>
      <c r="J27" s="632">
        <f t="shared" si="12"/>
        <v>0</v>
      </c>
      <c r="K27" s="632">
        <f t="shared" si="4"/>
        <v>0</v>
      </c>
      <c r="L27" s="636">
        <f t="shared" si="13"/>
        <v>1</v>
      </c>
      <c r="M27" s="635">
        <f t="shared" si="5"/>
        <v>0</v>
      </c>
    </row>
    <row r="28" spans="1:13">
      <c r="A28" s="633">
        <f t="shared" si="6"/>
        <v>0</v>
      </c>
      <c r="B28" s="634">
        <f t="shared" si="0"/>
        <v>0</v>
      </c>
      <c r="C28" s="635">
        <f t="shared" si="7"/>
        <v>0</v>
      </c>
      <c r="D28" s="635">
        <f t="shared" si="8"/>
        <v>0</v>
      </c>
      <c r="E28" s="635">
        <f t="shared" si="1"/>
        <v>0</v>
      </c>
      <c r="F28" s="635">
        <f t="shared" si="9"/>
        <v>0</v>
      </c>
      <c r="G28" s="635">
        <f t="shared" si="10"/>
        <v>0</v>
      </c>
      <c r="H28" s="635">
        <f t="shared" si="11"/>
        <v>0</v>
      </c>
      <c r="I28" s="635">
        <f t="shared" si="3"/>
        <v>0</v>
      </c>
      <c r="J28" s="632">
        <f t="shared" si="12"/>
        <v>0</v>
      </c>
      <c r="K28" s="632">
        <f t="shared" si="4"/>
        <v>0</v>
      </c>
      <c r="L28" s="636">
        <f t="shared" si="13"/>
        <v>1</v>
      </c>
      <c r="M28" s="635">
        <f t="shared" si="5"/>
        <v>0</v>
      </c>
    </row>
    <row r="29" spans="1:13">
      <c r="A29" s="633">
        <f t="shared" si="6"/>
        <v>0</v>
      </c>
      <c r="B29" s="634">
        <f t="shared" si="0"/>
        <v>0</v>
      </c>
      <c r="C29" s="635">
        <f t="shared" si="7"/>
        <v>0</v>
      </c>
      <c r="D29" s="635">
        <f t="shared" si="8"/>
        <v>0</v>
      </c>
      <c r="E29" s="635">
        <f t="shared" si="1"/>
        <v>0</v>
      </c>
      <c r="F29" s="635">
        <f t="shared" si="9"/>
        <v>0</v>
      </c>
      <c r="G29" s="635">
        <f t="shared" si="10"/>
        <v>0</v>
      </c>
      <c r="H29" s="635">
        <f t="shared" si="11"/>
        <v>0</v>
      </c>
      <c r="I29" s="635">
        <f t="shared" si="3"/>
        <v>0</v>
      </c>
      <c r="J29" s="632">
        <f t="shared" si="12"/>
        <v>0</v>
      </c>
      <c r="K29" s="632">
        <f t="shared" si="4"/>
        <v>0</v>
      </c>
      <c r="L29" s="636">
        <f t="shared" si="13"/>
        <v>1</v>
      </c>
      <c r="M29" s="635">
        <f t="shared" si="5"/>
        <v>0</v>
      </c>
    </row>
    <row r="30" spans="1:13">
      <c r="A30" s="633">
        <f t="shared" si="6"/>
        <v>0</v>
      </c>
      <c r="B30" s="634">
        <f t="shared" si="0"/>
        <v>0</v>
      </c>
      <c r="C30" s="635">
        <f t="shared" si="7"/>
        <v>0</v>
      </c>
      <c r="D30" s="635">
        <f t="shared" si="8"/>
        <v>0</v>
      </c>
      <c r="E30" s="635">
        <f t="shared" si="1"/>
        <v>0</v>
      </c>
      <c r="F30" s="635">
        <f t="shared" si="9"/>
        <v>0</v>
      </c>
      <c r="G30" s="635">
        <f t="shared" si="10"/>
        <v>0</v>
      </c>
      <c r="H30" s="635">
        <f t="shared" si="11"/>
        <v>0</v>
      </c>
      <c r="I30" s="635">
        <f t="shared" si="3"/>
        <v>0</v>
      </c>
      <c r="J30" s="632">
        <f t="shared" si="12"/>
        <v>0</v>
      </c>
      <c r="K30" s="632">
        <f t="shared" si="4"/>
        <v>0</v>
      </c>
      <c r="L30" s="636">
        <f t="shared" si="13"/>
        <v>1</v>
      </c>
      <c r="M30" s="635">
        <f t="shared" si="5"/>
        <v>0</v>
      </c>
    </row>
    <row r="31" spans="1:13">
      <c r="A31" s="633">
        <f t="shared" si="6"/>
        <v>0</v>
      </c>
      <c r="B31" s="634">
        <f t="shared" si="0"/>
        <v>0</v>
      </c>
      <c r="C31" s="635">
        <f t="shared" si="7"/>
        <v>0</v>
      </c>
      <c r="D31" s="635">
        <f t="shared" si="8"/>
        <v>0</v>
      </c>
      <c r="E31" s="635">
        <f t="shared" si="1"/>
        <v>0</v>
      </c>
      <c r="F31" s="635">
        <f t="shared" si="9"/>
        <v>0</v>
      </c>
      <c r="G31" s="635">
        <f t="shared" si="10"/>
        <v>0</v>
      </c>
      <c r="H31" s="635">
        <f t="shared" si="11"/>
        <v>0</v>
      </c>
      <c r="I31" s="635">
        <f t="shared" si="3"/>
        <v>0</v>
      </c>
      <c r="J31" s="632">
        <f t="shared" si="12"/>
        <v>0</v>
      </c>
      <c r="K31" s="632">
        <f t="shared" si="4"/>
        <v>0</v>
      </c>
      <c r="L31" s="636">
        <f t="shared" si="13"/>
        <v>1</v>
      </c>
      <c r="M31" s="635">
        <f t="shared" si="5"/>
        <v>0</v>
      </c>
    </row>
    <row r="32" spans="1:13">
      <c r="A32" s="633">
        <f t="shared" si="6"/>
        <v>0</v>
      </c>
      <c r="B32" s="634">
        <f t="shared" si="0"/>
        <v>0</v>
      </c>
      <c r="C32" s="635">
        <f t="shared" si="7"/>
        <v>0</v>
      </c>
      <c r="D32" s="635">
        <f t="shared" si="8"/>
        <v>0</v>
      </c>
      <c r="E32" s="635">
        <f t="shared" si="1"/>
        <v>0</v>
      </c>
      <c r="F32" s="635">
        <f t="shared" si="9"/>
        <v>0</v>
      </c>
      <c r="G32" s="635">
        <f t="shared" si="10"/>
        <v>0</v>
      </c>
      <c r="H32" s="635">
        <f t="shared" si="11"/>
        <v>0</v>
      </c>
      <c r="I32" s="635">
        <f t="shared" si="3"/>
        <v>0</v>
      </c>
      <c r="J32" s="632">
        <f t="shared" si="12"/>
        <v>0</v>
      </c>
      <c r="K32" s="632">
        <f t="shared" si="4"/>
        <v>0</v>
      </c>
      <c r="L32" s="636">
        <f t="shared" si="13"/>
        <v>1</v>
      </c>
      <c r="M32" s="635">
        <f t="shared" si="5"/>
        <v>0</v>
      </c>
    </row>
    <row r="33" spans="1:13">
      <c r="A33" s="633">
        <f t="shared" si="6"/>
        <v>0</v>
      </c>
      <c r="B33" s="634">
        <f t="shared" si="0"/>
        <v>0</v>
      </c>
      <c r="C33" s="635">
        <f t="shared" si="7"/>
        <v>0</v>
      </c>
      <c r="D33" s="635">
        <f t="shared" si="8"/>
        <v>0</v>
      </c>
      <c r="E33" s="635">
        <f t="shared" si="1"/>
        <v>0</v>
      </c>
      <c r="F33" s="635">
        <f t="shared" si="9"/>
        <v>0</v>
      </c>
      <c r="G33" s="635">
        <f t="shared" si="10"/>
        <v>0</v>
      </c>
      <c r="H33" s="635">
        <f t="shared" si="11"/>
        <v>0</v>
      </c>
      <c r="I33" s="635">
        <f t="shared" si="3"/>
        <v>0</v>
      </c>
      <c r="J33" s="632">
        <f t="shared" si="12"/>
        <v>0</v>
      </c>
      <c r="K33" s="632">
        <f t="shared" si="4"/>
        <v>0</v>
      </c>
      <c r="L33" s="636">
        <f t="shared" si="13"/>
        <v>1</v>
      </c>
      <c r="M33" s="635">
        <f t="shared" si="5"/>
        <v>0</v>
      </c>
    </row>
    <row r="34" spans="1:13">
      <c r="A34" s="633">
        <f t="shared" si="6"/>
        <v>0</v>
      </c>
      <c r="B34" s="634">
        <f t="shared" si="0"/>
        <v>0</v>
      </c>
      <c r="C34" s="635">
        <f t="shared" si="7"/>
        <v>0</v>
      </c>
      <c r="D34" s="635">
        <f t="shared" si="8"/>
        <v>0</v>
      </c>
      <c r="E34" s="635">
        <f t="shared" si="1"/>
        <v>0</v>
      </c>
      <c r="F34" s="635">
        <f t="shared" si="9"/>
        <v>0</v>
      </c>
      <c r="G34" s="635">
        <f t="shared" si="10"/>
        <v>0</v>
      </c>
      <c r="H34" s="635">
        <f t="shared" si="11"/>
        <v>0</v>
      </c>
      <c r="I34" s="635">
        <f t="shared" si="3"/>
        <v>0</v>
      </c>
      <c r="J34" s="632">
        <f t="shared" si="12"/>
        <v>0</v>
      </c>
      <c r="K34" s="632">
        <f t="shared" si="4"/>
        <v>0</v>
      </c>
      <c r="L34" s="636">
        <f t="shared" si="13"/>
        <v>1</v>
      </c>
      <c r="M34" s="635">
        <f t="shared" si="5"/>
        <v>0</v>
      </c>
    </row>
    <row r="35" spans="1:13">
      <c r="A35" s="633">
        <f t="shared" si="6"/>
        <v>0</v>
      </c>
      <c r="B35" s="634">
        <f t="shared" si="0"/>
        <v>0</v>
      </c>
      <c r="C35" s="635">
        <f t="shared" si="7"/>
        <v>0</v>
      </c>
      <c r="D35" s="635">
        <f t="shared" si="8"/>
        <v>0</v>
      </c>
      <c r="E35" s="635">
        <f t="shared" si="1"/>
        <v>0</v>
      </c>
      <c r="F35" s="635">
        <f t="shared" si="9"/>
        <v>0</v>
      </c>
      <c r="G35" s="635">
        <f t="shared" si="10"/>
        <v>0</v>
      </c>
      <c r="H35" s="635">
        <f t="shared" si="11"/>
        <v>0</v>
      </c>
      <c r="I35" s="635">
        <f t="shared" si="3"/>
        <v>0</v>
      </c>
      <c r="J35" s="632">
        <f t="shared" si="12"/>
        <v>0</v>
      </c>
      <c r="K35" s="632">
        <f t="shared" si="4"/>
        <v>0</v>
      </c>
      <c r="L35" s="636">
        <f t="shared" si="13"/>
        <v>1</v>
      </c>
      <c r="M35" s="635">
        <f t="shared" si="5"/>
        <v>0</v>
      </c>
    </row>
    <row r="36" spans="1:13">
      <c r="A36" s="633">
        <f t="shared" si="6"/>
        <v>0</v>
      </c>
      <c r="B36" s="634">
        <f t="shared" si="0"/>
        <v>0</v>
      </c>
      <c r="C36" s="635">
        <f t="shared" si="7"/>
        <v>0</v>
      </c>
      <c r="D36" s="635">
        <f t="shared" si="8"/>
        <v>0</v>
      </c>
      <c r="E36" s="635">
        <f t="shared" si="1"/>
        <v>0</v>
      </c>
      <c r="F36" s="635">
        <f t="shared" si="9"/>
        <v>0</v>
      </c>
      <c r="G36" s="635">
        <f t="shared" si="10"/>
        <v>0</v>
      </c>
      <c r="H36" s="635">
        <f t="shared" si="11"/>
        <v>0</v>
      </c>
      <c r="I36" s="635">
        <f t="shared" si="3"/>
        <v>0</v>
      </c>
      <c r="J36" s="632">
        <f t="shared" si="12"/>
        <v>0</v>
      </c>
      <c r="K36" s="632">
        <f t="shared" si="4"/>
        <v>0</v>
      </c>
      <c r="L36" s="636">
        <f t="shared" si="13"/>
        <v>1</v>
      </c>
      <c r="M36" s="635">
        <f t="shared" si="5"/>
        <v>0</v>
      </c>
    </row>
    <row r="37" spans="1:13">
      <c r="A37" s="633">
        <f t="shared" si="6"/>
        <v>0</v>
      </c>
      <c r="B37" s="634">
        <f t="shared" si="0"/>
        <v>0</v>
      </c>
      <c r="C37" s="635">
        <f t="shared" si="7"/>
        <v>0</v>
      </c>
      <c r="D37" s="635">
        <f t="shared" si="8"/>
        <v>0</v>
      </c>
      <c r="E37" s="635">
        <f t="shared" si="1"/>
        <v>0</v>
      </c>
      <c r="F37" s="635">
        <f t="shared" si="9"/>
        <v>0</v>
      </c>
      <c r="G37" s="635">
        <f t="shared" si="10"/>
        <v>0</v>
      </c>
      <c r="H37" s="635">
        <f t="shared" si="11"/>
        <v>0</v>
      </c>
      <c r="I37" s="635">
        <f t="shared" si="3"/>
        <v>0</v>
      </c>
      <c r="J37" s="632">
        <f t="shared" si="12"/>
        <v>0</v>
      </c>
      <c r="K37" s="632">
        <f t="shared" si="4"/>
        <v>0</v>
      </c>
      <c r="L37" s="636">
        <f t="shared" si="13"/>
        <v>1</v>
      </c>
      <c r="M37" s="635">
        <f t="shared" si="5"/>
        <v>0</v>
      </c>
    </row>
    <row r="38" spans="1:13">
      <c r="A38" s="633">
        <f t="shared" si="6"/>
        <v>0</v>
      </c>
      <c r="B38" s="634">
        <f t="shared" si="0"/>
        <v>0</v>
      </c>
      <c r="C38" s="635">
        <f t="shared" si="7"/>
        <v>0</v>
      </c>
      <c r="D38" s="635">
        <f t="shared" si="8"/>
        <v>0</v>
      </c>
      <c r="E38" s="635">
        <f t="shared" si="1"/>
        <v>0</v>
      </c>
      <c r="F38" s="635">
        <f t="shared" si="9"/>
        <v>0</v>
      </c>
      <c r="G38" s="635">
        <f t="shared" si="10"/>
        <v>0</v>
      </c>
      <c r="H38" s="635">
        <f t="shared" si="11"/>
        <v>0</v>
      </c>
      <c r="I38" s="635">
        <f t="shared" si="3"/>
        <v>0</v>
      </c>
      <c r="J38" s="632">
        <f t="shared" si="12"/>
        <v>0</v>
      </c>
      <c r="K38" s="632">
        <f t="shared" si="4"/>
        <v>0</v>
      </c>
      <c r="L38" s="636">
        <f t="shared" si="13"/>
        <v>1</v>
      </c>
      <c r="M38" s="635">
        <f t="shared" si="5"/>
        <v>0</v>
      </c>
    </row>
    <row r="39" spans="1:13">
      <c r="A39" s="633">
        <f t="shared" si="6"/>
        <v>0</v>
      </c>
      <c r="B39" s="634">
        <f t="shared" si="0"/>
        <v>0</v>
      </c>
      <c r="C39" s="635">
        <f t="shared" si="7"/>
        <v>0</v>
      </c>
      <c r="D39" s="635">
        <f t="shared" si="8"/>
        <v>0</v>
      </c>
      <c r="E39" s="635">
        <f t="shared" si="1"/>
        <v>0</v>
      </c>
      <c r="F39" s="635">
        <f t="shared" si="9"/>
        <v>0</v>
      </c>
      <c r="G39" s="635">
        <f t="shared" si="10"/>
        <v>0</v>
      </c>
      <c r="H39" s="635">
        <f t="shared" si="11"/>
        <v>0</v>
      </c>
      <c r="I39" s="635">
        <f t="shared" si="3"/>
        <v>0</v>
      </c>
      <c r="J39" s="632">
        <f t="shared" si="12"/>
        <v>0</v>
      </c>
      <c r="K39" s="632">
        <f t="shared" si="4"/>
        <v>0</v>
      </c>
      <c r="L39" s="636">
        <f t="shared" si="13"/>
        <v>1</v>
      </c>
      <c r="M39" s="635">
        <f t="shared" si="5"/>
        <v>0</v>
      </c>
    </row>
    <row r="40" spans="1:13">
      <c r="A40" s="633">
        <f t="shared" si="6"/>
        <v>0</v>
      </c>
      <c r="B40" s="634">
        <f t="shared" si="0"/>
        <v>0</v>
      </c>
      <c r="C40" s="635">
        <f t="shared" si="7"/>
        <v>0</v>
      </c>
      <c r="D40" s="635">
        <f t="shared" si="8"/>
        <v>0</v>
      </c>
      <c r="E40" s="635">
        <f t="shared" si="1"/>
        <v>0</v>
      </c>
      <c r="F40" s="635">
        <f t="shared" si="9"/>
        <v>0</v>
      </c>
      <c r="G40" s="635">
        <f t="shared" si="10"/>
        <v>0</v>
      </c>
      <c r="H40" s="635">
        <f t="shared" si="11"/>
        <v>0</v>
      </c>
      <c r="I40" s="635">
        <f t="shared" si="3"/>
        <v>0</v>
      </c>
      <c r="J40" s="632">
        <f t="shared" si="12"/>
        <v>0</v>
      </c>
      <c r="K40" s="632">
        <f t="shared" si="4"/>
        <v>0</v>
      </c>
      <c r="L40" s="636">
        <f t="shared" si="13"/>
        <v>1</v>
      </c>
      <c r="M40" s="635">
        <f t="shared" si="5"/>
        <v>0</v>
      </c>
    </row>
    <row r="41" spans="1:13">
      <c r="A41" s="633">
        <f t="shared" si="6"/>
        <v>0</v>
      </c>
      <c r="B41" s="634">
        <f t="shared" si="0"/>
        <v>0</v>
      </c>
      <c r="C41" s="635">
        <f t="shared" si="7"/>
        <v>0</v>
      </c>
      <c r="D41" s="635">
        <f t="shared" si="8"/>
        <v>0</v>
      </c>
      <c r="E41" s="635">
        <f t="shared" si="1"/>
        <v>0</v>
      </c>
      <c r="F41" s="635">
        <f t="shared" si="9"/>
        <v>0</v>
      </c>
      <c r="G41" s="635">
        <f t="shared" si="10"/>
        <v>0</v>
      </c>
      <c r="H41" s="635">
        <f t="shared" si="11"/>
        <v>0</v>
      </c>
      <c r="I41" s="635">
        <f t="shared" si="3"/>
        <v>0</v>
      </c>
      <c r="J41" s="632">
        <f t="shared" si="12"/>
        <v>0</v>
      </c>
      <c r="K41" s="632">
        <f t="shared" si="4"/>
        <v>0</v>
      </c>
      <c r="L41" s="636">
        <f t="shared" si="13"/>
        <v>1</v>
      </c>
      <c r="M41" s="635">
        <f t="shared" si="5"/>
        <v>0</v>
      </c>
    </row>
    <row r="42" spans="1:13">
      <c r="A42" s="633">
        <f t="shared" si="6"/>
        <v>0</v>
      </c>
      <c r="B42" s="634">
        <f t="shared" si="0"/>
        <v>0</v>
      </c>
      <c r="C42" s="635">
        <f t="shared" si="7"/>
        <v>0</v>
      </c>
      <c r="D42" s="635">
        <f t="shared" si="8"/>
        <v>0</v>
      </c>
      <c r="E42" s="635">
        <f t="shared" si="1"/>
        <v>0</v>
      </c>
      <c r="F42" s="635">
        <f t="shared" si="9"/>
        <v>0</v>
      </c>
      <c r="G42" s="635">
        <f t="shared" si="10"/>
        <v>0</v>
      </c>
      <c r="H42" s="635">
        <f t="shared" si="11"/>
        <v>0</v>
      </c>
      <c r="I42" s="635">
        <f t="shared" si="3"/>
        <v>0</v>
      </c>
      <c r="J42" s="632">
        <f t="shared" si="12"/>
        <v>0</v>
      </c>
      <c r="K42" s="632">
        <f t="shared" si="4"/>
        <v>0</v>
      </c>
      <c r="L42" s="636">
        <f t="shared" si="13"/>
        <v>1</v>
      </c>
      <c r="M42" s="635">
        <f t="shared" si="5"/>
        <v>0</v>
      </c>
    </row>
    <row r="43" spans="1:13">
      <c r="A43" s="633">
        <f t="shared" si="6"/>
        <v>0</v>
      </c>
      <c r="B43" s="634">
        <f t="shared" si="0"/>
        <v>0</v>
      </c>
      <c r="C43" s="635">
        <f t="shared" si="7"/>
        <v>0</v>
      </c>
      <c r="D43" s="635">
        <f t="shared" si="8"/>
        <v>0</v>
      </c>
      <c r="E43" s="635">
        <f t="shared" si="1"/>
        <v>0</v>
      </c>
      <c r="F43" s="635">
        <f t="shared" si="9"/>
        <v>0</v>
      </c>
      <c r="G43" s="635">
        <f t="shared" si="10"/>
        <v>0</v>
      </c>
      <c r="H43" s="635">
        <f t="shared" si="11"/>
        <v>0</v>
      </c>
      <c r="I43" s="635">
        <f t="shared" si="3"/>
        <v>0</v>
      </c>
      <c r="J43" s="632">
        <f t="shared" si="12"/>
        <v>0</v>
      </c>
      <c r="K43" s="632">
        <f t="shared" si="4"/>
        <v>0</v>
      </c>
      <c r="L43" s="636">
        <f t="shared" si="13"/>
        <v>1</v>
      </c>
      <c r="M43" s="635">
        <f t="shared" si="5"/>
        <v>0</v>
      </c>
    </row>
    <row r="44" spans="1:13">
      <c r="A44" s="633">
        <f t="shared" si="6"/>
        <v>0</v>
      </c>
      <c r="B44" s="634">
        <f t="shared" si="0"/>
        <v>0</v>
      </c>
      <c r="C44" s="635">
        <f t="shared" si="7"/>
        <v>0</v>
      </c>
      <c r="D44" s="635">
        <f t="shared" si="8"/>
        <v>0</v>
      </c>
      <c r="E44" s="635">
        <f t="shared" si="1"/>
        <v>0</v>
      </c>
      <c r="F44" s="635">
        <f t="shared" si="9"/>
        <v>0</v>
      </c>
      <c r="G44" s="635">
        <f t="shared" si="10"/>
        <v>0</v>
      </c>
      <c r="H44" s="635">
        <f t="shared" si="11"/>
        <v>0</v>
      </c>
      <c r="I44" s="635">
        <f t="shared" si="3"/>
        <v>0</v>
      </c>
      <c r="J44" s="632">
        <f t="shared" si="12"/>
        <v>0</v>
      </c>
      <c r="K44" s="632">
        <f t="shared" si="4"/>
        <v>0</v>
      </c>
      <c r="L44" s="636">
        <f t="shared" si="13"/>
        <v>1</v>
      </c>
      <c r="M44" s="635">
        <f t="shared" si="5"/>
        <v>0</v>
      </c>
    </row>
    <row r="45" spans="1:13">
      <c r="A45" s="633">
        <f t="shared" si="6"/>
        <v>0</v>
      </c>
      <c r="B45" s="634">
        <f t="shared" si="0"/>
        <v>0</v>
      </c>
      <c r="C45" s="635">
        <f t="shared" si="7"/>
        <v>0</v>
      </c>
      <c r="D45" s="635">
        <f t="shared" si="8"/>
        <v>0</v>
      </c>
      <c r="E45" s="635">
        <f t="shared" si="1"/>
        <v>0</v>
      </c>
      <c r="F45" s="635">
        <f t="shared" si="9"/>
        <v>0</v>
      </c>
      <c r="G45" s="635">
        <f t="shared" si="10"/>
        <v>0</v>
      </c>
      <c r="H45" s="635">
        <f t="shared" si="11"/>
        <v>0</v>
      </c>
      <c r="I45" s="635">
        <f t="shared" si="3"/>
        <v>0</v>
      </c>
      <c r="J45" s="632">
        <f t="shared" si="12"/>
        <v>0</v>
      </c>
      <c r="K45" s="632">
        <f t="shared" si="4"/>
        <v>0</v>
      </c>
      <c r="L45" s="636">
        <f t="shared" si="13"/>
        <v>1</v>
      </c>
      <c r="M45" s="635">
        <f t="shared" si="5"/>
        <v>0</v>
      </c>
    </row>
    <row r="46" spans="1:13">
      <c r="A46" s="633">
        <f t="shared" si="6"/>
        <v>0</v>
      </c>
      <c r="B46" s="634">
        <f t="shared" si="0"/>
        <v>0</v>
      </c>
      <c r="C46" s="635">
        <f t="shared" si="7"/>
        <v>0</v>
      </c>
      <c r="D46" s="635">
        <f t="shared" si="8"/>
        <v>0</v>
      </c>
      <c r="E46" s="635">
        <f t="shared" si="1"/>
        <v>0</v>
      </c>
      <c r="F46" s="635">
        <f t="shared" si="9"/>
        <v>0</v>
      </c>
      <c r="G46" s="635">
        <f t="shared" si="10"/>
        <v>0</v>
      </c>
      <c r="H46" s="635">
        <f t="shared" si="11"/>
        <v>0</v>
      </c>
      <c r="I46" s="635">
        <f t="shared" si="3"/>
        <v>0</v>
      </c>
      <c r="J46" s="632">
        <f t="shared" si="12"/>
        <v>0</v>
      </c>
      <c r="K46" s="632">
        <f t="shared" si="4"/>
        <v>0</v>
      </c>
      <c r="L46" s="636">
        <f t="shared" si="13"/>
        <v>1</v>
      </c>
      <c r="M46" s="635">
        <f t="shared" si="5"/>
        <v>0</v>
      </c>
    </row>
    <row r="47" spans="1:13">
      <c r="A47" s="633">
        <f t="shared" si="6"/>
        <v>0</v>
      </c>
      <c r="B47" s="634">
        <f t="shared" si="0"/>
        <v>0</v>
      </c>
      <c r="C47" s="635">
        <f t="shared" si="7"/>
        <v>0</v>
      </c>
      <c r="D47" s="635">
        <f t="shared" si="8"/>
        <v>0</v>
      </c>
      <c r="E47" s="635">
        <f t="shared" si="1"/>
        <v>0</v>
      </c>
      <c r="F47" s="635">
        <f t="shared" si="9"/>
        <v>0</v>
      </c>
      <c r="G47" s="635">
        <f t="shared" si="10"/>
        <v>0</v>
      </c>
      <c r="H47" s="635">
        <f t="shared" si="11"/>
        <v>0</v>
      </c>
      <c r="I47" s="635">
        <f t="shared" si="3"/>
        <v>0</v>
      </c>
      <c r="J47" s="632">
        <f t="shared" si="12"/>
        <v>0</v>
      </c>
      <c r="K47" s="632">
        <f t="shared" si="4"/>
        <v>0</v>
      </c>
      <c r="L47" s="636">
        <f t="shared" si="13"/>
        <v>1</v>
      </c>
      <c r="M47" s="635">
        <f t="shared" si="5"/>
        <v>0</v>
      </c>
    </row>
    <row r="48" spans="1:13">
      <c r="A48" s="633">
        <f t="shared" si="6"/>
        <v>0</v>
      </c>
      <c r="B48" s="634">
        <f t="shared" si="0"/>
        <v>0</v>
      </c>
      <c r="C48" s="635">
        <f t="shared" si="7"/>
        <v>0</v>
      </c>
      <c r="D48" s="635">
        <f t="shared" si="8"/>
        <v>0</v>
      </c>
      <c r="E48" s="635">
        <f t="shared" si="1"/>
        <v>0</v>
      </c>
      <c r="F48" s="635">
        <f t="shared" si="9"/>
        <v>0</v>
      </c>
      <c r="G48" s="635">
        <f t="shared" si="10"/>
        <v>0</v>
      </c>
      <c r="H48" s="635">
        <f t="shared" si="11"/>
        <v>0</v>
      </c>
      <c r="I48" s="635">
        <f t="shared" si="3"/>
        <v>0</v>
      </c>
      <c r="J48" s="632">
        <f t="shared" si="12"/>
        <v>0</v>
      </c>
      <c r="K48" s="632">
        <f t="shared" si="4"/>
        <v>0</v>
      </c>
      <c r="L48" s="636">
        <f t="shared" si="13"/>
        <v>1</v>
      </c>
      <c r="M48" s="635">
        <f t="shared" si="5"/>
        <v>0</v>
      </c>
    </row>
    <row r="49" spans="1:13">
      <c r="A49" s="633">
        <f t="shared" si="6"/>
        <v>0</v>
      </c>
      <c r="B49" s="634">
        <f t="shared" si="0"/>
        <v>0</v>
      </c>
      <c r="C49" s="635">
        <f t="shared" si="7"/>
        <v>0</v>
      </c>
      <c r="D49" s="635">
        <f t="shared" si="8"/>
        <v>0</v>
      </c>
      <c r="E49" s="635">
        <f t="shared" si="1"/>
        <v>0</v>
      </c>
      <c r="F49" s="635">
        <f t="shared" si="9"/>
        <v>0</v>
      </c>
      <c r="G49" s="635">
        <f t="shared" si="10"/>
        <v>0</v>
      </c>
      <c r="H49" s="635">
        <f t="shared" si="11"/>
        <v>0</v>
      </c>
      <c r="I49" s="635">
        <f t="shared" si="3"/>
        <v>0</v>
      </c>
      <c r="J49" s="632">
        <f t="shared" si="12"/>
        <v>0</v>
      </c>
      <c r="K49" s="632">
        <f t="shared" si="4"/>
        <v>0</v>
      </c>
      <c r="L49" s="636">
        <f t="shared" si="13"/>
        <v>1</v>
      </c>
      <c r="M49" s="635">
        <f t="shared" si="5"/>
        <v>0</v>
      </c>
    </row>
    <row r="50" spans="1:13">
      <c r="A50" s="633">
        <f t="shared" si="6"/>
        <v>0</v>
      </c>
      <c r="B50" s="634">
        <f t="shared" si="0"/>
        <v>0</v>
      </c>
      <c r="C50" s="635">
        <f t="shared" si="7"/>
        <v>0</v>
      </c>
      <c r="D50" s="635">
        <f t="shared" si="8"/>
        <v>0</v>
      </c>
      <c r="E50" s="635">
        <f t="shared" si="1"/>
        <v>0</v>
      </c>
      <c r="F50" s="635">
        <f t="shared" si="9"/>
        <v>0</v>
      </c>
      <c r="G50" s="635">
        <f t="shared" si="10"/>
        <v>0</v>
      </c>
      <c r="H50" s="635">
        <f t="shared" si="11"/>
        <v>0</v>
      </c>
      <c r="I50" s="635">
        <f t="shared" si="3"/>
        <v>0</v>
      </c>
      <c r="J50" s="632">
        <f t="shared" si="12"/>
        <v>0</v>
      </c>
      <c r="K50" s="632">
        <f t="shared" si="4"/>
        <v>0</v>
      </c>
      <c r="L50" s="636">
        <f t="shared" si="13"/>
        <v>1</v>
      </c>
      <c r="M50" s="635">
        <f t="shared" si="5"/>
        <v>0</v>
      </c>
    </row>
    <row r="51" spans="1:13">
      <c r="A51" s="633">
        <f t="shared" si="6"/>
        <v>0</v>
      </c>
      <c r="B51" s="634">
        <f t="shared" si="0"/>
        <v>0</v>
      </c>
      <c r="C51" s="635">
        <f t="shared" si="7"/>
        <v>0</v>
      </c>
      <c r="D51" s="635">
        <f t="shared" si="8"/>
        <v>0</v>
      </c>
      <c r="E51" s="635">
        <f t="shared" si="1"/>
        <v>0</v>
      </c>
      <c r="F51" s="635">
        <f t="shared" si="9"/>
        <v>0</v>
      </c>
      <c r="G51" s="635">
        <f t="shared" si="10"/>
        <v>0</v>
      </c>
      <c r="H51" s="635">
        <f t="shared" si="11"/>
        <v>0</v>
      </c>
      <c r="I51" s="635">
        <f t="shared" si="3"/>
        <v>0</v>
      </c>
      <c r="J51" s="632">
        <f t="shared" si="12"/>
        <v>0</v>
      </c>
      <c r="K51" s="632">
        <f t="shared" si="4"/>
        <v>0</v>
      </c>
      <c r="L51" s="636">
        <f t="shared" si="13"/>
        <v>1</v>
      </c>
      <c r="M51" s="635">
        <f t="shared" si="5"/>
        <v>0</v>
      </c>
    </row>
    <row r="52" spans="1:13">
      <c r="A52" s="633">
        <f t="shared" si="6"/>
        <v>0</v>
      </c>
      <c r="B52" s="634">
        <f t="shared" si="0"/>
        <v>0</v>
      </c>
      <c r="C52" s="635">
        <f t="shared" si="7"/>
        <v>0</v>
      </c>
      <c r="D52" s="635">
        <f t="shared" si="8"/>
        <v>0</v>
      </c>
      <c r="E52" s="635">
        <f t="shared" si="1"/>
        <v>0</v>
      </c>
      <c r="F52" s="635">
        <f t="shared" si="9"/>
        <v>0</v>
      </c>
      <c r="G52" s="635">
        <f t="shared" si="10"/>
        <v>0</v>
      </c>
      <c r="H52" s="635">
        <f t="shared" si="11"/>
        <v>0</v>
      </c>
      <c r="I52" s="635">
        <f t="shared" si="3"/>
        <v>0</v>
      </c>
      <c r="J52" s="632">
        <f t="shared" si="12"/>
        <v>0</v>
      </c>
      <c r="K52" s="632">
        <f t="shared" si="4"/>
        <v>0</v>
      </c>
      <c r="L52" s="636">
        <f t="shared" si="13"/>
        <v>1</v>
      </c>
      <c r="M52" s="635">
        <f t="shared" si="5"/>
        <v>0</v>
      </c>
    </row>
    <row r="53" spans="1:13">
      <c r="A53" s="633">
        <f t="shared" si="6"/>
        <v>0</v>
      </c>
      <c r="B53" s="634">
        <f t="shared" si="0"/>
        <v>0</v>
      </c>
      <c r="C53" s="635">
        <f t="shared" si="7"/>
        <v>0</v>
      </c>
      <c r="D53" s="635">
        <f t="shared" si="8"/>
        <v>0</v>
      </c>
      <c r="E53" s="635">
        <f t="shared" si="1"/>
        <v>0</v>
      </c>
      <c r="F53" s="635">
        <f t="shared" si="9"/>
        <v>0</v>
      </c>
      <c r="G53" s="635">
        <f t="shared" si="10"/>
        <v>0</v>
      </c>
      <c r="H53" s="635">
        <f t="shared" si="11"/>
        <v>0</v>
      </c>
      <c r="I53" s="635">
        <f t="shared" si="3"/>
        <v>0</v>
      </c>
      <c r="J53" s="632">
        <f t="shared" si="12"/>
        <v>0</v>
      </c>
      <c r="K53" s="632">
        <f t="shared" si="4"/>
        <v>0</v>
      </c>
      <c r="L53" s="636">
        <f t="shared" si="13"/>
        <v>1</v>
      </c>
      <c r="M53" s="635">
        <f t="shared" si="5"/>
        <v>0</v>
      </c>
    </row>
    <row r="54" spans="1:13">
      <c r="A54" s="633">
        <f t="shared" si="6"/>
        <v>0</v>
      </c>
      <c r="B54" s="634">
        <f t="shared" si="0"/>
        <v>0</v>
      </c>
      <c r="C54" s="635">
        <f t="shared" si="7"/>
        <v>0</v>
      </c>
      <c r="D54" s="635">
        <f t="shared" si="8"/>
        <v>0</v>
      </c>
      <c r="E54" s="635">
        <f t="shared" si="1"/>
        <v>0</v>
      </c>
      <c r="F54" s="635">
        <f t="shared" si="9"/>
        <v>0</v>
      </c>
      <c r="G54" s="635">
        <f t="shared" si="10"/>
        <v>0</v>
      </c>
      <c r="H54" s="635">
        <f t="shared" si="11"/>
        <v>0</v>
      </c>
      <c r="I54" s="635">
        <f t="shared" si="3"/>
        <v>0</v>
      </c>
      <c r="J54" s="632">
        <f t="shared" si="12"/>
        <v>0</v>
      </c>
      <c r="K54" s="632">
        <f t="shared" si="4"/>
        <v>0</v>
      </c>
      <c r="L54" s="636">
        <f t="shared" si="13"/>
        <v>1</v>
      </c>
      <c r="M54" s="635">
        <f t="shared" si="5"/>
        <v>0</v>
      </c>
    </row>
    <row r="55" spans="1:13">
      <c r="A55" s="633">
        <f t="shared" si="6"/>
        <v>0</v>
      </c>
      <c r="B55" s="634">
        <f t="shared" si="0"/>
        <v>0</v>
      </c>
      <c r="C55" s="635">
        <f t="shared" si="7"/>
        <v>0</v>
      </c>
      <c r="D55" s="635">
        <f t="shared" si="8"/>
        <v>0</v>
      </c>
      <c r="E55" s="635">
        <f t="shared" si="1"/>
        <v>0</v>
      </c>
      <c r="F55" s="635">
        <f t="shared" si="9"/>
        <v>0</v>
      </c>
      <c r="G55" s="635">
        <f t="shared" si="10"/>
        <v>0</v>
      </c>
      <c r="H55" s="635">
        <f t="shared" si="11"/>
        <v>0</v>
      </c>
      <c r="I55" s="635">
        <f t="shared" si="3"/>
        <v>0</v>
      </c>
      <c r="J55" s="632">
        <f t="shared" si="12"/>
        <v>0</v>
      </c>
      <c r="K55" s="632">
        <f t="shared" si="4"/>
        <v>0</v>
      </c>
      <c r="L55" s="636">
        <f t="shared" si="13"/>
        <v>1</v>
      </c>
      <c r="M55" s="635">
        <f t="shared" si="5"/>
        <v>0</v>
      </c>
    </row>
    <row r="56" spans="1:13">
      <c r="A56" s="633">
        <f t="shared" si="6"/>
        <v>0</v>
      </c>
      <c r="B56" s="634">
        <f t="shared" si="0"/>
        <v>0</v>
      </c>
      <c r="C56" s="635">
        <f t="shared" si="7"/>
        <v>0</v>
      </c>
      <c r="D56" s="635">
        <f t="shared" si="8"/>
        <v>0</v>
      </c>
      <c r="E56" s="635">
        <f t="shared" si="1"/>
        <v>0</v>
      </c>
      <c r="F56" s="635">
        <f t="shared" si="9"/>
        <v>0</v>
      </c>
      <c r="G56" s="635">
        <f t="shared" si="10"/>
        <v>0</v>
      </c>
      <c r="H56" s="635">
        <f t="shared" si="11"/>
        <v>0</v>
      </c>
      <c r="I56" s="635">
        <f t="shared" si="3"/>
        <v>0</v>
      </c>
      <c r="J56" s="632">
        <f t="shared" si="12"/>
        <v>0</v>
      </c>
      <c r="K56" s="632">
        <f t="shared" si="4"/>
        <v>0</v>
      </c>
      <c r="L56" s="636">
        <f t="shared" si="13"/>
        <v>1</v>
      </c>
      <c r="M56" s="635">
        <f t="shared" si="5"/>
        <v>0</v>
      </c>
    </row>
    <row r="57" spans="1:13">
      <c r="A57" s="633">
        <f t="shared" si="6"/>
        <v>0</v>
      </c>
      <c r="B57" s="634">
        <f t="shared" si="0"/>
        <v>0</v>
      </c>
      <c r="C57" s="635">
        <f t="shared" si="7"/>
        <v>0</v>
      </c>
      <c r="D57" s="635">
        <f t="shared" si="8"/>
        <v>0</v>
      </c>
      <c r="E57" s="635">
        <f t="shared" si="1"/>
        <v>0</v>
      </c>
      <c r="F57" s="635">
        <f t="shared" si="9"/>
        <v>0</v>
      </c>
      <c r="G57" s="635">
        <f t="shared" si="10"/>
        <v>0</v>
      </c>
      <c r="H57" s="635">
        <f t="shared" si="11"/>
        <v>0</v>
      </c>
      <c r="I57" s="635">
        <f t="shared" si="3"/>
        <v>0</v>
      </c>
      <c r="J57" s="632">
        <f t="shared" si="12"/>
        <v>0</v>
      </c>
      <c r="K57" s="632">
        <f t="shared" si="4"/>
        <v>0</v>
      </c>
      <c r="L57" s="636">
        <f t="shared" si="13"/>
        <v>1</v>
      </c>
      <c r="M57" s="635">
        <f t="shared" si="5"/>
        <v>0</v>
      </c>
    </row>
    <row r="58" spans="1:13">
      <c r="A58" s="633">
        <f t="shared" si="6"/>
        <v>0</v>
      </c>
      <c r="B58" s="634">
        <f t="shared" si="0"/>
        <v>0</v>
      </c>
      <c r="C58" s="635">
        <f t="shared" si="7"/>
        <v>0</v>
      </c>
      <c r="D58" s="635">
        <f t="shared" si="8"/>
        <v>0</v>
      </c>
      <c r="E58" s="635">
        <f t="shared" si="1"/>
        <v>0</v>
      </c>
      <c r="F58" s="635">
        <f t="shared" si="9"/>
        <v>0</v>
      </c>
      <c r="G58" s="635">
        <f t="shared" si="10"/>
        <v>0</v>
      </c>
      <c r="H58" s="635">
        <f t="shared" si="11"/>
        <v>0</v>
      </c>
      <c r="I58" s="635">
        <f t="shared" si="3"/>
        <v>0</v>
      </c>
      <c r="J58" s="632">
        <f t="shared" si="12"/>
        <v>0</v>
      </c>
      <c r="K58" s="632">
        <f t="shared" si="4"/>
        <v>0</v>
      </c>
      <c r="L58" s="636">
        <f t="shared" si="13"/>
        <v>1</v>
      </c>
      <c r="M58" s="635">
        <f t="shared" si="5"/>
        <v>0</v>
      </c>
    </row>
    <row r="59" spans="1:13">
      <c r="A59" s="633">
        <f t="shared" si="6"/>
        <v>0</v>
      </c>
      <c r="B59" s="634">
        <f t="shared" si="0"/>
        <v>0</v>
      </c>
      <c r="C59" s="635">
        <f t="shared" si="7"/>
        <v>0</v>
      </c>
      <c r="D59" s="635">
        <f t="shared" si="8"/>
        <v>0</v>
      </c>
      <c r="E59" s="635">
        <f t="shared" si="1"/>
        <v>0</v>
      </c>
      <c r="F59" s="635">
        <f t="shared" si="9"/>
        <v>0</v>
      </c>
      <c r="G59" s="635">
        <f t="shared" si="10"/>
        <v>0</v>
      </c>
      <c r="H59" s="635">
        <f t="shared" si="11"/>
        <v>0</v>
      </c>
      <c r="I59" s="635">
        <f t="shared" si="3"/>
        <v>0</v>
      </c>
      <c r="J59" s="632">
        <f t="shared" si="12"/>
        <v>0</v>
      </c>
      <c r="K59" s="632">
        <f t="shared" si="4"/>
        <v>0</v>
      </c>
      <c r="L59" s="636">
        <f t="shared" si="13"/>
        <v>1</v>
      </c>
      <c r="M59" s="635">
        <f t="shared" si="5"/>
        <v>0</v>
      </c>
    </row>
    <row r="60" spans="1:13">
      <c r="A60" s="633">
        <f t="shared" si="6"/>
        <v>0</v>
      </c>
      <c r="B60" s="634">
        <f t="shared" si="0"/>
        <v>0</v>
      </c>
      <c r="C60" s="635">
        <f t="shared" si="7"/>
        <v>0</v>
      </c>
      <c r="D60" s="635">
        <f t="shared" si="8"/>
        <v>0</v>
      </c>
      <c r="E60" s="635">
        <f t="shared" si="1"/>
        <v>0</v>
      </c>
      <c r="F60" s="635">
        <f t="shared" si="9"/>
        <v>0</v>
      </c>
      <c r="G60" s="635">
        <f t="shared" si="10"/>
        <v>0</v>
      </c>
      <c r="H60" s="635">
        <f t="shared" si="11"/>
        <v>0</v>
      </c>
      <c r="I60" s="635">
        <f t="shared" si="3"/>
        <v>0</v>
      </c>
      <c r="J60" s="632">
        <f t="shared" si="12"/>
        <v>0</v>
      </c>
      <c r="K60" s="632">
        <f t="shared" si="4"/>
        <v>0</v>
      </c>
      <c r="L60" s="636">
        <f t="shared" si="13"/>
        <v>1</v>
      </c>
      <c r="M60" s="635">
        <f t="shared" si="5"/>
        <v>0</v>
      </c>
    </row>
    <row r="61" spans="1:13">
      <c r="A61" s="633">
        <f t="shared" si="6"/>
        <v>0</v>
      </c>
      <c r="B61" s="634">
        <f t="shared" si="0"/>
        <v>0</v>
      </c>
      <c r="C61" s="635">
        <f t="shared" si="7"/>
        <v>0</v>
      </c>
      <c r="D61" s="635">
        <f t="shared" si="8"/>
        <v>0</v>
      </c>
      <c r="E61" s="635">
        <f t="shared" si="1"/>
        <v>0</v>
      </c>
      <c r="F61" s="635">
        <f t="shared" si="9"/>
        <v>0</v>
      </c>
      <c r="G61" s="635">
        <f t="shared" si="10"/>
        <v>0</v>
      </c>
      <c r="H61" s="635">
        <f t="shared" si="11"/>
        <v>0</v>
      </c>
      <c r="I61" s="635">
        <f t="shared" si="3"/>
        <v>0</v>
      </c>
      <c r="J61" s="632">
        <f t="shared" si="12"/>
        <v>0</v>
      </c>
      <c r="K61" s="632">
        <f t="shared" si="4"/>
        <v>0</v>
      </c>
      <c r="L61" s="636">
        <f t="shared" si="13"/>
        <v>1</v>
      </c>
      <c r="M61" s="635">
        <f t="shared" si="5"/>
        <v>0</v>
      </c>
    </row>
    <row r="62" spans="1:13">
      <c r="A62" s="633">
        <f t="shared" si="6"/>
        <v>0</v>
      </c>
      <c r="B62" s="634">
        <f t="shared" si="0"/>
        <v>0</v>
      </c>
      <c r="C62" s="635">
        <f t="shared" si="7"/>
        <v>0</v>
      </c>
      <c r="D62" s="635">
        <f t="shared" si="8"/>
        <v>0</v>
      </c>
      <c r="E62" s="635">
        <f t="shared" si="1"/>
        <v>0</v>
      </c>
      <c r="F62" s="635">
        <f t="shared" si="9"/>
        <v>0</v>
      </c>
      <c r="G62" s="635">
        <f t="shared" si="10"/>
        <v>0</v>
      </c>
      <c r="H62" s="635">
        <f t="shared" si="11"/>
        <v>0</v>
      </c>
      <c r="I62" s="635">
        <f t="shared" si="3"/>
        <v>0</v>
      </c>
      <c r="J62" s="632">
        <f t="shared" si="12"/>
        <v>0</v>
      </c>
      <c r="K62" s="632">
        <f t="shared" si="4"/>
        <v>0</v>
      </c>
      <c r="L62" s="636">
        <f t="shared" si="13"/>
        <v>1</v>
      </c>
      <c r="M62" s="635">
        <f t="shared" si="5"/>
        <v>0</v>
      </c>
    </row>
    <row r="63" spans="1:13">
      <c r="A63" s="633">
        <f t="shared" si="6"/>
        <v>0</v>
      </c>
      <c r="B63" s="634">
        <f t="shared" si="0"/>
        <v>0</v>
      </c>
      <c r="C63" s="635">
        <f t="shared" si="7"/>
        <v>0</v>
      </c>
      <c r="D63" s="635">
        <f t="shared" si="8"/>
        <v>0</v>
      </c>
      <c r="E63" s="635">
        <f t="shared" si="1"/>
        <v>0</v>
      </c>
      <c r="F63" s="635">
        <f t="shared" si="9"/>
        <v>0</v>
      </c>
      <c r="G63" s="635">
        <f t="shared" si="10"/>
        <v>0</v>
      </c>
      <c r="H63" s="635">
        <f t="shared" si="11"/>
        <v>0</v>
      </c>
      <c r="I63" s="635">
        <f t="shared" si="3"/>
        <v>0</v>
      </c>
      <c r="J63" s="632">
        <f t="shared" si="12"/>
        <v>0</v>
      </c>
      <c r="K63" s="632">
        <f t="shared" si="4"/>
        <v>0</v>
      </c>
      <c r="L63" s="636">
        <f t="shared" si="13"/>
        <v>1</v>
      </c>
      <c r="M63" s="635">
        <f t="shared" si="5"/>
        <v>0</v>
      </c>
    </row>
    <row r="64" spans="1:13">
      <c r="A64" s="633">
        <f t="shared" si="6"/>
        <v>0</v>
      </c>
      <c r="B64" s="634">
        <f t="shared" si="0"/>
        <v>0</v>
      </c>
      <c r="C64" s="635">
        <f t="shared" si="7"/>
        <v>0</v>
      </c>
      <c r="D64" s="635">
        <f t="shared" si="8"/>
        <v>0</v>
      </c>
      <c r="E64" s="635">
        <f t="shared" si="1"/>
        <v>0</v>
      </c>
      <c r="F64" s="635">
        <f t="shared" si="9"/>
        <v>0</v>
      </c>
      <c r="G64" s="635">
        <f t="shared" si="10"/>
        <v>0</v>
      </c>
      <c r="H64" s="635">
        <f t="shared" si="11"/>
        <v>0</v>
      </c>
      <c r="I64" s="635">
        <f t="shared" si="3"/>
        <v>0</v>
      </c>
      <c r="J64" s="632">
        <f t="shared" si="12"/>
        <v>0</v>
      </c>
      <c r="K64" s="632">
        <f t="shared" si="4"/>
        <v>0</v>
      </c>
      <c r="L64" s="636">
        <f t="shared" si="13"/>
        <v>1</v>
      </c>
      <c r="M64" s="635">
        <f t="shared" si="5"/>
        <v>0</v>
      </c>
    </row>
    <row r="65" spans="1:13">
      <c r="A65" s="633">
        <f t="shared" si="6"/>
        <v>0</v>
      </c>
      <c r="B65" s="634">
        <f t="shared" si="0"/>
        <v>0</v>
      </c>
      <c r="C65" s="635">
        <f t="shared" si="7"/>
        <v>0</v>
      </c>
      <c r="D65" s="635">
        <f t="shared" si="8"/>
        <v>0</v>
      </c>
      <c r="E65" s="635">
        <f t="shared" si="1"/>
        <v>0</v>
      </c>
      <c r="F65" s="635">
        <f t="shared" si="9"/>
        <v>0</v>
      </c>
      <c r="G65" s="635">
        <f t="shared" si="10"/>
        <v>0</v>
      </c>
      <c r="H65" s="635">
        <f t="shared" si="11"/>
        <v>0</v>
      </c>
      <c r="I65" s="635">
        <f t="shared" si="3"/>
        <v>0</v>
      </c>
      <c r="J65" s="632">
        <f t="shared" si="12"/>
        <v>0</v>
      </c>
      <c r="K65" s="632">
        <f t="shared" si="4"/>
        <v>0</v>
      </c>
      <c r="L65" s="636">
        <f t="shared" si="13"/>
        <v>1</v>
      </c>
      <c r="M65" s="635">
        <f t="shared" si="5"/>
        <v>0</v>
      </c>
    </row>
    <row r="66" spans="1:13">
      <c r="A66" s="633">
        <f t="shared" si="6"/>
        <v>0</v>
      </c>
      <c r="B66" s="634">
        <f t="shared" si="0"/>
        <v>0</v>
      </c>
      <c r="C66" s="635">
        <f t="shared" si="7"/>
        <v>0</v>
      </c>
      <c r="D66" s="635">
        <f t="shared" si="8"/>
        <v>0</v>
      </c>
      <c r="E66" s="635">
        <f t="shared" si="1"/>
        <v>0</v>
      </c>
      <c r="F66" s="635">
        <f t="shared" si="9"/>
        <v>0</v>
      </c>
      <c r="G66" s="635">
        <f t="shared" si="10"/>
        <v>0</v>
      </c>
      <c r="H66" s="635">
        <f t="shared" si="11"/>
        <v>0</v>
      </c>
      <c r="I66" s="635">
        <f t="shared" si="3"/>
        <v>0</v>
      </c>
      <c r="J66" s="632">
        <f t="shared" si="12"/>
        <v>0</v>
      </c>
      <c r="K66" s="632">
        <f t="shared" si="4"/>
        <v>0</v>
      </c>
      <c r="L66" s="636">
        <f t="shared" si="13"/>
        <v>1</v>
      </c>
      <c r="M66" s="635">
        <f t="shared" si="5"/>
        <v>0</v>
      </c>
    </row>
    <row r="67" spans="1:13">
      <c r="A67" s="633">
        <f t="shared" si="6"/>
        <v>0</v>
      </c>
      <c r="B67" s="634">
        <f t="shared" si="0"/>
        <v>0</v>
      </c>
      <c r="C67" s="635">
        <f t="shared" si="7"/>
        <v>0</v>
      </c>
      <c r="D67" s="635">
        <f t="shared" si="8"/>
        <v>0</v>
      </c>
      <c r="E67" s="635">
        <f t="shared" si="1"/>
        <v>0</v>
      </c>
      <c r="F67" s="635">
        <f t="shared" si="9"/>
        <v>0</v>
      </c>
      <c r="G67" s="635">
        <f t="shared" si="10"/>
        <v>0</v>
      </c>
      <c r="H67" s="635">
        <f t="shared" si="11"/>
        <v>0</v>
      </c>
      <c r="I67" s="635">
        <f t="shared" si="3"/>
        <v>0</v>
      </c>
      <c r="J67" s="632">
        <f t="shared" si="12"/>
        <v>0</v>
      </c>
      <c r="K67" s="632">
        <f t="shared" si="4"/>
        <v>0</v>
      </c>
      <c r="L67" s="636">
        <f t="shared" si="13"/>
        <v>1</v>
      </c>
      <c r="M67" s="635">
        <f t="shared" si="5"/>
        <v>0</v>
      </c>
    </row>
    <row r="68" spans="1:13">
      <c r="A68" s="633">
        <f t="shared" si="6"/>
        <v>0</v>
      </c>
      <c r="B68" s="634">
        <f t="shared" si="0"/>
        <v>0</v>
      </c>
      <c r="C68" s="635">
        <f t="shared" si="7"/>
        <v>0</v>
      </c>
      <c r="D68" s="635">
        <f t="shared" si="8"/>
        <v>0</v>
      </c>
      <c r="E68" s="635">
        <f t="shared" si="1"/>
        <v>0</v>
      </c>
      <c r="F68" s="635">
        <f t="shared" si="9"/>
        <v>0</v>
      </c>
      <c r="G68" s="635">
        <f t="shared" si="10"/>
        <v>0</v>
      </c>
      <c r="H68" s="635">
        <f t="shared" si="11"/>
        <v>0</v>
      </c>
      <c r="I68" s="635">
        <f t="shared" si="3"/>
        <v>0</v>
      </c>
      <c r="J68" s="632">
        <f t="shared" si="12"/>
        <v>0</v>
      </c>
      <c r="K68" s="632">
        <f t="shared" si="4"/>
        <v>0</v>
      </c>
      <c r="L68" s="636">
        <f t="shared" si="13"/>
        <v>1</v>
      </c>
      <c r="M68" s="635">
        <f t="shared" si="5"/>
        <v>0</v>
      </c>
    </row>
    <row r="69" spans="1:13">
      <c r="A69" s="633">
        <f t="shared" si="6"/>
        <v>0</v>
      </c>
      <c r="B69" s="634">
        <f t="shared" si="0"/>
        <v>0</v>
      </c>
      <c r="C69" s="635">
        <f t="shared" si="7"/>
        <v>0</v>
      </c>
      <c r="D69" s="635">
        <f t="shared" si="8"/>
        <v>0</v>
      </c>
      <c r="E69" s="635">
        <f t="shared" si="1"/>
        <v>0</v>
      </c>
      <c r="F69" s="635">
        <f t="shared" si="9"/>
        <v>0</v>
      </c>
      <c r="G69" s="635">
        <f t="shared" si="10"/>
        <v>0</v>
      </c>
      <c r="H69" s="635">
        <f t="shared" si="11"/>
        <v>0</v>
      </c>
      <c r="I69" s="635">
        <f t="shared" si="3"/>
        <v>0</v>
      </c>
      <c r="J69" s="632">
        <f t="shared" si="12"/>
        <v>0</v>
      </c>
      <c r="K69" s="632">
        <f t="shared" si="4"/>
        <v>0</v>
      </c>
      <c r="L69" s="636">
        <f t="shared" si="13"/>
        <v>1</v>
      </c>
      <c r="M69" s="635">
        <f t="shared" si="5"/>
        <v>0</v>
      </c>
    </row>
    <row r="70" spans="1:13">
      <c r="A70" s="633">
        <f t="shared" si="6"/>
        <v>0</v>
      </c>
      <c r="B70" s="634">
        <f t="shared" si="0"/>
        <v>0</v>
      </c>
      <c r="C70" s="635">
        <f t="shared" si="7"/>
        <v>0</v>
      </c>
      <c r="D70" s="635">
        <f t="shared" si="8"/>
        <v>0</v>
      </c>
      <c r="E70" s="635">
        <f t="shared" si="1"/>
        <v>0</v>
      </c>
      <c r="F70" s="635">
        <f t="shared" si="9"/>
        <v>0</v>
      </c>
      <c r="G70" s="635">
        <f t="shared" si="10"/>
        <v>0</v>
      </c>
      <c r="H70" s="635">
        <f t="shared" si="11"/>
        <v>0</v>
      </c>
      <c r="I70" s="635">
        <f t="shared" si="3"/>
        <v>0</v>
      </c>
      <c r="J70" s="632">
        <f t="shared" si="12"/>
        <v>0</v>
      </c>
      <c r="K70" s="632">
        <f t="shared" si="4"/>
        <v>0</v>
      </c>
      <c r="L70" s="636">
        <f t="shared" si="13"/>
        <v>1</v>
      </c>
      <c r="M70" s="635">
        <f t="shared" si="5"/>
        <v>0</v>
      </c>
    </row>
    <row r="71" spans="1:13">
      <c r="A71" s="633">
        <f t="shared" si="6"/>
        <v>0</v>
      </c>
      <c r="B71" s="634">
        <f t="shared" si="0"/>
        <v>0</v>
      </c>
      <c r="C71" s="635">
        <f t="shared" si="7"/>
        <v>0</v>
      </c>
      <c r="D71" s="635">
        <f t="shared" si="8"/>
        <v>0</v>
      </c>
      <c r="E71" s="635">
        <f t="shared" si="1"/>
        <v>0</v>
      </c>
      <c r="F71" s="635">
        <f t="shared" si="9"/>
        <v>0</v>
      </c>
      <c r="G71" s="635">
        <f t="shared" si="10"/>
        <v>0</v>
      </c>
      <c r="H71" s="635">
        <f t="shared" si="11"/>
        <v>0</v>
      </c>
      <c r="I71" s="635">
        <f t="shared" si="3"/>
        <v>0</v>
      </c>
      <c r="J71" s="632">
        <f t="shared" si="12"/>
        <v>0</v>
      </c>
      <c r="K71" s="632">
        <f t="shared" si="4"/>
        <v>0</v>
      </c>
      <c r="L71" s="636">
        <f t="shared" si="13"/>
        <v>1</v>
      </c>
      <c r="M71" s="635">
        <f t="shared" si="5"/>
        <v>0</v>
      </c>
    </row>
    <row r="72" spans="1:13">
      <c r="A72" s="633">
        <f t="shared" si="6"/>
        <v>0</v>
      </c>
      <c r="B72" s="634">
        <f t="shared" si="0"/>
        <v>0</v>
      </c>
      <c r="C72" s="635">
        <f t="shared" si="7"/>
        <v>0</v>
      </c>
      <c r="D72" s="635">
        <f t="shared" si="8"/>
        <v>0</v>
      </c>
      <c r="E72" s="635">
        <f t="shared" si="1"/>
        <v>0</v>
      </c>
      <c r="F72" s="635">
        <f t="shared" si="9"/>
        <v>0</v>
      </c>
      <c r="G72" s="635">
        <f t="shared" si="10"/>
        <v>0</v>
      </c>
      <c r="H72" s="635">
        <f t="shared" si="11"/>
        <v>0</v>
      </c>
      <c r="I72" s="635">
        <f t="shared" si="3"/>
        <v>0</v>
      </c>
      <c r="J72" s="632">
        <f t="shared" si="12"/>
        <v>0</v>
      </c>
      <c r="K72" s="632">
        <f t="shared" si="4"/>
        <v>0</v>
      </c>
      <c r="L72" s="636">
        <f t="shared" si="13"/>
        <v>1</v>
      </c>
      <c r="M72" s="635">
        <f t="shared" si="5"/>
        <v>0</v>
      </c>
    </row>
    <row r="73" spans="1:13">
      <c r="A73" s="633">
        <f t="shared" si="6"/>
        <v>0</v>
      </c>
      <c r="B73" s="634">
        <f t="shared" si="0"/>
        <v>0</v>
      </c>
      <c r="C73" s="635">
        <f t="shared" si="7"/>
        <v>0</v>
      </c>
      <c r="D73" s="635">
        <f t="shared" si="8"/>
        <v>0</v>
      </c>
      <c r="E73" s="635">
        <f t="shared" si="1"/>
        <v>0</v>
      </c>
      <c r="F73" s="635">
        <f t="shared" si="9"/>
        <v>0</v>
      </c>
      <c r="G73" s="635">
        <f t="shared" si="10"/>
        <v>0</v>
      </c>
      <c r="H73" s="635">
        <f t="shared" si="11"/>
        <v>0</v>
      </c>
      <c r="I73" s="635">
        <f t="shared" si="3"/>
        <v>0</v>
      </c>
      <c r="J73" s="632">
        <f t="shared" si="12"/>
        <v>0</v>
      </c>
      <c r="K73" s="632">
        <f t="shared" si="4"/>
        <v>0</v>
      </c>
      <c r="L73" s="636">
        <f t="shared" si="13"/>
        <v>1</v>
      </c>
      <c r="M73" s="635">
        <f t="shared" si="5"/>
        <v>0</v>
      </c>
    </row>
    <row r="74" spans="1:13">
      <c r="A74" s="633">
        <f t="shared" si="6"/>
        <v>0</v>
      </c>
      <c r="B74" s="634">
        <f t="shared" si="0"/>
        <v>0</v>
      </c>
      <c r="C74" s="635">
        <f t="shared" si="7"/>
        <v>0</v>
      </c>
      <c r="D74" s="635">
        <f t="shared" si="8"/>
        <v>0</v>
      </c>
      <c r="E74" s="635">
        <f t="shared" si="1"/>
        <v>0</v>
      </c>
      <c r="F74" s="635">
        <f t="shared" si="9"/>
        <v>0</v>
      </c>
      <c r="G74" s="635">
        <f t="shared" si="10"/>
        <v>0</v>
      </c>
      <c r="H74" s="635">
        <f t="shared" si="11"/>
        <v>0</v>
      </c>
      <c r="I74" s="635">
        <f t="shared" si="3"/>
        <v>0</v>
      </c>
      <c r="J74" s="632">
        <f t="shared" si="12"/>
        <v>0</v>
      </c>
      <c r="K74" s="632">
        <f t="shared" si="4"/>
        <v>0</v>
      </c>
      <c r="L74" s="636">
        <f t="shared" si="13"/>
        <v>1</v>
      </c>
      <c r="M74" s="635">
        <f t="shared" si="5"/>
        <v>0</v>
      </c>
    </row>
    <row r="75" spans="1:13">
      <c r="A75" s="633">
        <f t="shared" si="6"/>
        <v>0</v>
      </c>
      <c r="B75" s="634">
        <f t="shared" si="0"/>
        <v>0</v>
      </c>
      <c r="C75" s="635">
        <f t="shared" si="7"/>
        <v>0</v>
      </c>
      <c r="D75" s="635">
        <f t="shared" si="8"/>
        <v>0</v>
      </c>
      <c r="E75" s="635">
        <f t="shared" si="1"/>
        <v>0</v>
      </c>
      <c r="F75" s="635">
        <f t="shared" si="9"/>
        <v>0</v>
      </c>
      <c r="G75" s="635">
        <f t="shared" si="10"/>
        <v>0</v>
      </c>
      <c r="H75" s="635">
        <f t="shared" si="11"/>
        <v>0</v>
      </c>
      <c r="I75" s="635">
        <f t="shared" si="3"/>
        <v>0</v>
      </c>
      <c r="J75" s="632">
        <f t="shared" si="12"/>
        <v>0</v>
      </c>
      <c r="K75" s="632">
        <f t="shared" si="4"/>
        <v>0</v>
      </c>
      <c r="L75" s="636">
        <f t="shared" si="13"/>
        <v>1</v>
      </c>
      <c r="M75" s="635">
        <f t="shared" si="5"/>
        <v>0</v>
      </c>
    </row>
    <row r="76" spans="1:13">
      <c r="A76" s="633">
        <f t="shared" si="6"/>
        <v>0</v>
      </c>
      <c r="B76" s="634">
        <f t="shared" si="0"/>
        <v>0</v>
      </c>
      <c r="C76" s="635">
        <f t="shared" si="7"/>
        <v>0</v>
      </c>
      <c r="D76" s="635">
        <f t="shared" si="8"/>
        <v>0</v>
      </c>
      <c r="E76" s="635">
        <f t="shared" si="1"/>
        <v>0</v>
      </c>
      <c r="F76" s="635">
        <f t="shared" si="9"/>
        <v>0</v>
      </c>
      <c r="G76" s="635">
        <f t="shared" si="10"/>
        <v>0</v>
      </c>
      <c r="H76" s="635">
        <f t="shared" si="11"/>
        <v>0</v>
      </c>
      <c r="I76" s="635">
        <f t="shared" si="3"/>
        <v>0</v>
      </c>
      <c r="J76" s="632">
        <f t="shared" si="12"/>
        <v>0</v>
      </c>
      <c r="K76" s="632">
        <f t="shared" si="4"/>
        <v>0</v>
      </c>
      <c r="L76" s="636">
        <f t="shared" si="13"/>
        <v>1</v>
      </c>
      <c r="M76" s="635">
        <f t="shared" si="5"/>
        <v>0</v>
      </c>
    </row>
    <row r="77" spans="1:13">
      <c r="A77" s="633">
        <f t="shared" si="6"/>
        <v>0</v>
      </c>
      <c r="B77" s="634">
        <f t="shared" si="0"/>
        <v>0</v>
      </c>
      <c r="C77" s="635">
        <f t="shared" si="7"/>
        <v>0</v>
      </c>
      <c r="D77" s="635">
        <f t="shared" si="8"/>
        <v>0</v>
      </c>
      <c r="E77" s="635">
        <f t="shared" si="1"/>
        <v>0</v>
      </c>
      <c r="F77" s="635">
        <f t="shared" si="9"/>
        <v>0</v>
      </c>
      <c r="G77" s="635">
        <f t="shared" si="10"/>
        <v>0</v>
      </c>
      <c r="H77" s="635">
        <f t="shared" si="11"/>
        <v>0</v>
      </c>
      <c r="I77" s="635">
        <f t="shared" si="3"/>
        <v>0</v>
      </c>
      <c r="J77" s="632">
        <f t="shared" si="12"/>
        <v>0</v>
      </c>
      <c r="K77" s="632">
        <f t="shared" si="4"/>
        <v>0</v>
      </c>
      <c r="L77" s="636">
        <f t="shared" si="13"/>
        <v>1</v>
      </c>
      <c r="M77" s="635">
        <f t="shared" si="5"/>
        <v>0</v>
      </c>
    </row>
    <row r="78" spans="1:13">
      <c r="A78" s="633">
        <f t="shared" si="6"/>
        <v>0</v>
      </c>
      <c r="B78" s="634">
        <f t="shared" si="0"/>
        <v>0</v>
      </c>
      <c r="C78" s="635">
        <f t="shared" si="7"/>
        <v>0</v>
      </c>
      <c r="D78" s="635">
        <f t="shared" si="8"/>
        <v>0</v>
      </c>
      <c r="E78" s="635">
        <f t="shared" si="1"/>
        <v>0</v>
      </c>
      <c r="F78" s="635">
        <f t="shared" si="9"/>
        <v>0</v>
      </c>
      <c r="G78" s="635">
        <f t="shared" si="10"/>
        <v>0</v>
      </c>
      <c r="H78" s="635">
        <f t="shared" si="11"/>
        <v>0</v>
      </c>
      <c r="I78" s="635">
        <f t="shared" si="3"/>
        <v>0</v>
      </c>
      <c r="J78" s="632">
        <f t="shared" si="12"/>
        <v>0</v>
      </c>
      <c r="K78" s="632">
        <f t="shared" si="4"/>
        <v>0</v>
      </c>
      <c r="L78" s="636">
        <f t="shared" si="13"/>
        <v>1</v>
      </c>
      <c r="M78" s="635">
        <f t="shared" si="5"/>
        <v>0</v>
      </c>
    </row>
    <row r="79" spans="1:13">
      <c r="A79" s="633">
        <f t="shared" si="6"/>
        <v>0</v>
      </c>
      <c r="B79" s="634">
        <f t="shared" si="0"/>
        <v>0</v>
      </c>
      <c r="C79" s="635">
        <f t="shared" si="7"/>
        <v>0</v>
      </c>
      <c r="D79" s="635">
        <f t="shared" si="8"/>
        <v>0</v>
      </c>
      <c r="E79" s="635">
        <f t="shared" si="1"/>
        <v>0</v>
      </c>
      <c r="F79" s="635">
        <f t="shared" si="9"/>
        <v>0</v>
      </c>
      <c r="G79" s="635">
        <f t="shared" si="10"/>
        <v>0</v>
      </c>
      <c r="H79" s="635">
        <f t="shared" si="11"/>
        <v>0</v>
      </c>
      <c r="I79" s="635">
        <f t="shared" si="3"/>
        <v>0</v>
      </c>
      <c r="J79" s="632">
        <f t="shared" si="12"/>
        <v>0</v>
      </c>
      <c r="K79" s="632">
        <f t="shared" si="4"/>
        <v>0</v>
      </c>
      <c r="L79" s="636">
        <f t="shared" si="13"/>
        <v>1</v>
      </c>
      <c r="M79" s="635">
        <f t="shared" si="5"/>
        <v>0</v>
      </c>
    </row>
    <row r="80" spans="1:13">
      <c r="A80" s="633">
        <f t="shared" si="6"/>
        <v>0</v>
      </c>
      <c r="B80" s="634">
        <f t="shared" si="0"/>
        <v>0</v>
      </c>
      <c r="C80" s="635">
        <f t="shared" si="7"/>
        <v>0</v>
      </c>
      <c r="D80" s="635">
        <f t="shared" si="8"/>
        <v>0</v>
      </c>
      <c r="E80" s="635">
        <f t="shared" si="1"/>
        <v>0</v>
      </c>
      <c r="F80" s="635">
        <f t="shared" si="9"/>
        <v>0</v>
      </c>
      <c r="G80" s="635">
        <f t="shared" si="10"/>
        <v>0</v>
      </c>
      <c r="H80" s="635">
        <f t="shared" si="11"/>
        <v>0</v>
      </c>
      <c r="I80" s="635">
        <f t="shared" si="3"/>
        <v>0</v>
      </c>
      <c r="J80" s="632">
        <f t="shared" si="12"/>
        <v>0</v>
      </c>
      <c r="K80" s="632">
        <f t="shared" si="4"/>
        <v>0</v>
      </c>
      <c r="L80" s="636">
        <f t="shared" si="13"/>
        <v>1</v>
      </c>
      <c r="M80" s="635">
        <f t="shared" si="5"/>
        <v>0</v>
      </c>
    </row>
    <row r="81" spans="1:13">
      <c r="A81" s="633">
        <f t="shared" si="6"/>
        <v>0</v>
      </c>
      <c r="B81" s="634">
        <f t="shared" si="0"/>
        <v>0</v>
      </c>
      <c r="C81" s="635">
        <f t="shared" si="7"/>
        <v>0</v>
      </c>
      <c r="D81" s="635">
        <f t="shared" si="8"/>
        <v>0</v>
      </c>
      <c r="E81" s="635">
        <f t="shared" si="1"/>
        <v>0</v>
      </c>
      <c r="F81" s="635">
        <f t="shared" si="9"/>
        <v>0</v>
      </c>
      <c r="G81" s="635">
        <f t="shared" si="10"/>
        <v>0</v>
      </c>
      <c r="H81" s="635">
        <f t="shared" si="11"/>
        <v>0</v>
      </c>
      <c r="I81" s="635">
        <f t="shared" si="3"/>
        <v>0</v>
      </c>
      <c r="J81" s="632">
        <f t="shared" si="12"/>
        <v>0</v>
      </c>
      <c r="K81" s="632">
        <f t="shared" si="4"/>
        <v>0</v>
      </c>
      <c r="L81" s="636">
        <f t="shared" si="13"/>
        <v>1</v>
      </c>
      <c r="M81" s="635">
        <f t="shared" si="5"/>
        <v>0</v>
      </c>
    </row>
    <row r="82" spans="1:13">
      <c r="A82" s="633">
        <f t="shared" si="6"/>
        <v>0</v>
      </c>
      <c r="B82" s="634">
        <f t="shared" ref="B82:B145" si="14">IF(Pay_Num&lt;&gt;0,DATE(YEAR(Loan_Start),MONTH(Loan_Start)+(Pay_Num)*12/Num_Pmt_Per_Year,DAY(Loan_Start)),0)</f>
        <v>0</v>
      </c>
      <c r="C82" s="635">
        <f t="shared" si="7"/>
        <v>0</v>
      </c>
      <c r="D82" s="635">
        <f t="shared" si="8"/>
        <v>0</v>
      </c>
      <c r="E82" s="635">
        <f t="shared" ref="E82:E145" si="15">IF(AND(Pay_Num&lt;&gt;0,Sched_Pay+Scheduled_Extra_Payments&lt;Beg_Bal),Scheduled_Extra_Payments,IF(AND(Pay_Num&lt;&gt;0,Beg_Bal-Sched_Pay&gt;0),Beg_Bal-Sched_Pay,IF(Pay_Num&lt;&gt;0,0,0)))</f>
        <v>0</v>
      </c>
      <c r="F82" s="635">
        <f t="shared" si="9"/>
        <v>0</v>
      </c>
      <c r="G82" s="635">
        <f t="shared" si="10"/>
        <v>0</v>
      </c>
      <c r="H82" s="635">
        <f t="shared" si="11"/>
        <v>0</v>
      </c>
      <c r="I82" s="635">
        <f t="shared" ref="I82:I145" si="16">IF(AND(Pay_Num&lt;&gt;0,Sched_Pay+Extra_Pay&lt;Beg_Bal),Beg_Bal-Princ,IF(Pay_Num&lt;&gt;0,0,0))</f>
        <v>0</v>
      </c>
      <c r="J82" s="632">
        <f t="shared" si="12"/>
        <v>0</v>
      </c>
      <c r="K82" s="632">
        <f t="shared" ref="K82:K145" si="17">H83-J83</f>
        <v>0</v>
      </c>
      <c r="L82" s="636">
        <f t="shared" si="13"/>
        <v>1</v>
      </c>
      <c r="M82" s="635">
        <f t="shared" ref="M82:M145" si="18">K82+J82</f>
        <v>0</v>
      </c>
    </row>
    <row r="83" spans="1:13">
      <c r="A83" s="633">
        <f t="shared" ref="A83:A146" si="19">IF(Values_Entered,A82+1,0)</f>
        <v>0</v>
      </c>
      <c r="B83" s="634">
        <f t="shared" si="14"/>
        <v>0</v>
      </c>
      <c r="C83" s="635">
        <f t="shared" ref="C83:C146" si="20">IF(Pay_Num&lt;&gt;0,I82,0)</f>
        <v>0</v>
      </c>
      <c r="D83" s="635">
        <f t="shared" ref="D83:D146" si="21">G83+H83</f>
        <v>0</v>
      </c>
      <c r="E83" s="635">
        <f t="shared" si="15"/>
        <v>0</v>
      </c>
      <c r="F83" s="635">
        <f t="shared" ref="F83:F146" si="22">IF(AND(Pay_Num&lt;&gt;0,Sched_Pay+Extra_Pay&lt;Beg_Bal),Sched_Pay+Extra_Pay,IF(Pay_Num&lt;&gt;0,Beg_Bal,0))</f>
        <v>0</v>
      </c>
      <c r="G83" s="635">
        <f t="shared" ref="G83:G146" si="23">IF(I82=0,0,IF(Pay_Num&lt;&gt;0,Loan_Amount/Loan_Years/Num_Pmt_Per_Year,0))</f>
        <v>0</v>
      </c>
      <c r="H83" s="635">
        <f t="shared" ref="H83:H146" si="24">IF(Pay_Num&lt;&gt;0,Beg_Bal*Interest_Rate/Num_Pmt_Per_Year,0)</f>
        <v>0</v>
      </c>
      <c r="I83" s="635">
        <f t="shared" si="16"/>
        <v>0</v>
      </c>
      <c r="J83" s="632">
        <f t="shared" ref="J83:J146" si="25">DAYS360(L83,B83)/360*H83</f>
        <v>0</v>
      </c>
      <c r="K83" s="632">
        <f t="shared" si="17"/>
        <v>0</v>
      </c>
      <c r="L83" s="636">
        <f t="shared" ref="L83:L146" si="26">DATE(YEAR(B83),1,1)</f>
        <v>1</v>
      </c>
      <c r="M83" s="635">
        <f t="shared" si="18"/>
        <v>0</v>
      </c>
    </row>
    <row r="84" spans="1:13">
      <c r="A84" s="633">
        <f t="shared" si="19"/>
        <v>0</v>
      </c>
      <c r="B84" s="634">
        <f t="shared" si="14"/>
        <v>0</v>
      </c>
      <c r="C84" s="635">
        <f t="shared" si="20"/>
        <v>0</v>
      </c>
      <c r="D84" s="635">
        <f t="shared" si="21"/>
        <v>0</v>
      </c>
      <c r="E84" s="635">
        <f t="shared" si="15"/>
        <v>0</v>
      </c>
      <c r="F84" s="635">
        <f t="shared" si="22"/>
        <v>0</v>
      </c>
      <c r="G84" s="635">
        <f t="shared" si="23"/>
        <v>0</v>
      </c>
      <c r="H84" s="635">
        <f t="shared" si="24"/>
        <v>0</v>
      </c>
      <c r="I84" s="635">
        <f t="shared" si="16"/>
        <v>0</v>
      </c>
      <c r="J84" s="632">
        <f t="shared" si="25"/>
        <v>0</v>
      </c>
      <c r="K84" s="632">
        <f t="shared" si="17"/>
        <v>0</v>
      </c>
      <c r="L84" s="636">
        <f t="shared" si="26"/>
        <v>1</v>
      </c>
      <c r="M84" s="635">
        <f t="shared" si="18"/>
        <v>0</v>
      </c>
    </row>
    <row r="85" spans="1:13">
      <c r="A85" s="633">
        <f t="shared" si="19"/>
        <v>0</v>
      </c>
      <c r="B85" s="634">
        <f t="shared" si="14"/>
        <v>0</v>
      </c>
      <c r="C85" s="635">
        <f t="shared" si="20"/>
        <v>0</v>
      </c>
      <c r="D85" s="635">
        <f t="shared" si="21"/>
        <v>0</v>
      </c>
      <c r="E85" s="635">
        <f t="shared" si="15"/>
        <v>0</v>
      </c>
      <c r="F85" s="635">
        <f t="shared" si="22"/>
        <v>0</v>
      </c>
      <c r="G85" s="635">
        <f t="shared" si="23"/>
        <v>0</v>
      </c>
      <c r="H85" s="635">
        <f t="shared" si="24"/>
        <v>0</v>
      </c>
      <c r="I85" s="635">
        <f t="shared" si="16"/>
        <v>0</v>
      </c>
      <c r="J85" s="632">
        <f t="shared" si="25"/>
        <v>0</v>
      </c>
      <c r="K85" s="632">
        <f t="shared" si="17"/>
        <v>0</v>
      </c>
      <c r="L85" s="636">
        <f t="shared" si="26"/>
        <v>1</v>
      </c>
      <c r="M85" s="635">
        <f t="shared" si="18"/>
        <v>0</v>
      </c>
    </row>
    <row r="86" spans="1:13">
      <c r="A86" s="633">
        <f t="shared" si="19"/>
        <v>0</v>
      </c>
      <c r="B86" s="634">
        <f t="shared" si="14"/>
        <v>0</v>
      </c>
      <c r="C86" s="635">
        <f t="shared" si="20"/>
        <v>0</v>
      </c>
      <c r="D86" s="635">
        <f t="shared" si="21"/>
        <v>0</v>
      </c>
      <c r="E86" s="635">
        <f t="shared" si="15"/>
        <v>0</v>
      </c>
      <c r="F86" s="635">
        <f t="shared" si="22"/>
        <v>0</v>
      </c>
      <c r="G86" s="635">
        <f t="shared" si="23"/>
        <v>0</v>
      </c>
      <c r="H86" s="635">
        <f t="shared" si="24"/>
        <v>0</v>
      </c>
      <c r="I86" s="635">
        <f t="shared" si="16"/>
        <v>0</v>
      </c>
      <c r="J86" s="632">
        <f t="shared" si="25"/>
        <v>0</v>
      </c>
      <c r="K86" s="632">
        <f t="shared" si="17"/>
        <v>0</v>
      </c>
      <c r="L86" s="636">
        <f t="shared" si="26"/>
        <v>1</v>
      </c>
      <c r="M86" s="635">
        <f t="shared" si="18"/>
        <v>0</v>
      </c>
    </row>
    <row r="87" spans="1:13">
      <c r="A87" s="633">
        <f t="shared" si="19"/>
        <v>0</v>
      </c>
      <c r="B87" s="634">
        <f t="shared" si="14"/>
        <v>0</v>
      </c>
      <c r="C87" s="635">
        <f t="shared" si="20"/>
        <v>0</v>
      </c>
      <c r="D87" s="635">
        <f t="shared" si="21"/>
        <v>0</v>
      </c>
      <c r="E87" s="635">
        <f t="shared" si="15"/>
        <v>0</v>
      </c>
      <c r="F87" s="635">
        <f t="shared" si="22"/>
        <v>0</v>
      </c>
      <c r="G87" s="635">
        <f t="shared" si="23"/>
        <v>0</v>
      </c>
      <c r="H87" s="635">
        <f t="shared" si="24"/>
        <v>0</v>
      </c>
      <c r="I87" s="635">
        <f t="shared" si="16"/>
        <v>0</v>
      </c>
      <c r="J87" s="632">
        <f t="shared" si="25"/>
        <v>0</v>
      </c>
      <c r="K87" s="632">
        <f t="shared" si="17"/>
        <v>0</v>
      </c>
      <c r="L87" s="636">
        <f t="shared" si="26"/>
        <v>1</v>
      </c>
      <c r="M87" s="635">
        <f t="shared" si="18"/>
        <v>0</v>
      </c>
    </row>
    <row r="88" spans="1:13">
      <c r="A88" s="633">
        <f t="shared" si="19"/>
        <v>0</v>
      </c>
      <c r="B88" s="634">
        <f t="shared" si="14"/>
        <v>0</v>
      </c>
      <c r="C88" s="635">
        <f t="shared" si="20"/>
        <v>0</v>
      </c>
      <c r="D88" s="635">
        <f t="shared" si="21"/>
        <v>0</v>
      </c>
      <c r="E88" s="635">
        <f t="shared" si="15"/>
        <v>0</v>
      </c>
      <c r="F88" s="635">
        <f t="shared" si="22"/>
        <v>0</v>
      </c>
      <c r="G88" s="635">
        <f t="shared" si="23"/>
        <v>0</v>
      </c>
      <c r="H88" s="635">
        <f t="shared" si="24"/>
        <v>0</v>
      </c>
      <c r="I88" s="635">
        <f t="shared" si="16"/>
        <v>0</v>
      </c>
      <c r="J88" s="632">
        <f t="shared" si="25"/>
        <v>0</v>
      </c>
      <c r="K88" s="632">
        <f t="shared" si="17"/>
        <v>0</v>
      </c>
      <c r="L88" s="636">
        <f t="shared" si="26"/>
        <v>1</v>
      </c>
      <c r="M88" s="635">
        <f t="shared" si="18"/>
        <v>0</v>
      </c>
    </row>
    <row r="89" spans="1:13">
      <c r="A89" s="633">
        <f t="shared" si="19"/>
        <v>0</v>
      </c>
      <c r="B89" s="634">
        <f t="shared" si="14"/>
        <v>0</v>
      </c>
      <c r="C89" s="635">
        <f t="shared" si="20"/>
        <v>0</v>
      </c>
      <c r="D89" s="635">
        <f t="shared" si="21"/>
        <v>0</v>
      </c>
      <c r="E89" s="635">
        <f t="shared" si="15"/>
        <v>0</v>
      </c>
      <c r="F89" s="635">
        <f t="shared" si="22"/>
        <v>0</v>
      </c>
      <c r="G89" s="635">
        <f t="shared" si="23"/>
        <v>0</v>
      </c>
      <c r="H89" s="635">
        <f t="shared" si="24"/>
        <v>0</v>
      </c>
      <c r="I89" s="635">
        <f t="shared" si="16"/>
        <v>0</v>
      </c>
      <c r="J89" s="632">
        <f t="shared" si="25"/>
        <v>0</v>
      </c>
      <c r="K89" s="632">
        <f t="shared" si="17"/>
        <v>0</v>
      </c>
      <c r="L89" s="636">
        <f t="shared" si="26"/>
        <v>1</v>
      </c>
      <c r="M89" s="635">
        <f t="shared" si="18"/>
        <v>0</v>
      </c>
    </row>
    <row r="90" spans="1:13">
      <c r="A90" s="633">
        <f t="shared" si="19"/>
        <v>0</v>
      </c>
      <c r="B90" s="634">
        <f t="shared" si="14"/>
        <v>0</v>
      </c>
      <c r="C90" s="635">
        <f t="shared" si="20"/>
        <v>0</v>
      </c>
      <c r="D90" s="635">
        <f t="shared" si="21"/>
        <v>0</v>
      </c>
      <c r="E90" s="635">
        <f t="shared" si="15"/>
        <v>0</v>
      </c>
      <c r="F90" s="635">
        <f t="shared" si="22"/>
        <v>0</v>
      </c>
      <c r="G90" s="635">
        <f t="shared" si="23"/>
        <v>0</v>
      </c>
      <c r="H90" s="635">
        <f t="shared" si="24"/>
        <v>0</v>
      </c>
      <c r="I90" s="635">
        <f t="shared" si="16"/>
        <v>0</v>
      </c>
      <c r="J90" s="632">
        <f t="shared" si="25"/>
        <v>0</v>
      </c>
      <c r="K90" s="632">
        <f t="shared" si="17"/>
        <v>0</v>
      </c>
      <c r="L90" s="636">
        <f t="shared" si="26"/>
        <v>1</v>
      </c>
      <c r="M90" s="635">
        <f t="shared" si="18"/>
        <v>0</v>
      </c>
    </row>
    <row r="91" spans="1:13">
      <c r="A91" s="633">
        <f t="shared" si="19"/>
        <v>0</v>
      </c>
      <c r="B91" s="634">
        <f t="shared" si="14"/>
        <v>0</v>
      </c>
      <c r="C91" s="635">
        <f t="shared" si="20"/>
        <v>0</v>
      </c>
      <c r="D91" s="635">
        <f t="shared" si="21"/>
        <v>0</v>
      </c>
      <c r="E91" s="635">
        <f t="shared" si="15"/>
        <v>0</v>
      </c>
      <c r="F91" s="635">
        <f t="shared" si="22"/>
        <v>0</v>
      </c>
      <c r="G91" s="635">
        <f t="shared" si="23"/>
        <v>0</v>
      </c>
      <c r="H91" s="635">
        <f t="shared" si="24"/>
        <v>0</v>
      </c>
      <c r="I91" s="635">
        <f t="shared" si="16"/>
        <v>0</v>
      </c>
      <c r="J91" s="632">
        <f t="shared" si="25"/>
        <v>0</v>
      </c>
      <c r="K91" s="632">
        <f t="shared" si="17"/>
        <v>0</v>
      </c>
      <c r="L91" s="636">
        <f t="shared" si="26"/>
        <v>1</v>
      </c>
      <c r="M91" s="635">
        <f t="shared" si="18"/>
        <v>0</v>
      </c>
    </row>
    <row r="92" spans="1:13">
      <c r="A92" s="633">
        <f t="shared" si="19"/>
        <v>0</v>
      </c>
      <c r="B92" s="634">
        <f t="shared" si="14"/>
        <v>0</v>
      </c>
      <c r="C92" s="635">
        <f t="shared" si="20"/>
        <v>0</v>
      </c>
      <c r="D92" s="635">
        <f t="shared" si="21"/>
        <v>0</v>
      </c>
      <c r="E92" s="635">
        <f t="shared" si="15"/>
        <v>0</v>
      </c>
      <c r="F92" s="635">
        <f t="shared" si="22"/>
        <v>0</v>
      </c>
      <c r="G92" s="635">
        <f t="shared" si="23"/>
        <v>0</v>
      </c>
      <c r="H92" s="635">
        <f t="shared" si="24"/>
        <v>0</v>
      </c>
      <c r="I92" s="635">
        <f t="shared" si="16"/>
        <v>0</v>
      </c>
      <c r="J92" s="632">
        <f t="shared" si="25"/>
        <v>0</v>
      </c>
      <c r="K92" s="632">
        <f t="shared" si="17"/>
        <v>0</v>
      </c>
      <c r="L92" s="636">
        <f t="shared" si="26"/>
        <v>1</v>
      </c>
      <c r="M92" s="635">
        <f t="shared" si="18"/>
        <v>0</v>
      </c>
    </row>
    <row r="93" spans="1:13">
      <c r="A93" s="633">
        <f t="shared" si="19"/>
        <v>0</v>
      </c>
      <c r="B93" s="634">
        <f t="shared" si="14"/>
        <v>0</v>
      </c>
      <c r="C93" s="635">
        <f t="shared" si="20"/>
        <v>0</v>
      </c>
      <c r="D93" s="635">
        <f t="shared" si="21"/>
        <v>0</v>
      </c>
      <c r="E93" s="635">
        <f t="shared" si="15"/>
        <v>0</v>
      </c>
      <c r="F93" s="635">
        <f t="shared" si="22"/>
        <v>0</v>
      </c>
      <c r="G93" s="635">
        <f t="shared" si="23"/>
        <v>0</v>
      </c>
      <c r="H93" s="635">
        <f t="shared" si="24"/>
        <v>0</v>
      </c>
      <c r="I93" s="635">
        <f t="shared" si="16"/>
        <v>0</v>
      </c>
      <c r="J93" s="632">
        <f t="shared" si="25"/>
        <v>0</v>
      </c>
      <c r="K93" s="632">
        <f t="shared" si="17"/>
        <v>0</v>
      </c>
      <c r="L93" s="636">
        <f t="shared" si="26"/>
        <v>1</v>
      </c>
      <c r="M93" s="635">
        <f t="shared" si="18"/>
        <v>0</v>
      </c>
    </row>
    <row r="94" spans="1:13">
      <c r="A94" s="633">
        <f t="shared" si="19"/>
        <v>0</v>
      </c>
      <c r="B94" s="634">
        <f t="shared" si="14"/>
        <v>0</v>
      </c>
      <c r="C94" s="635">
        <f t="shared" si="20"/>
        <v>0</v>
      </c>
      <c r="D94" s="635">
        <f t="shared" si="21"/>
        <v>0</v>
      </c>
      <c r="E94" s="635">
        <f t="shared" si="15"/>
        <v>0</v>
      </c>
      <c r="F94" s="635">
        <f t="shared" si="22"/>
        <v>0</v>
      </c>
      <c r="G94" s="635">
        <f t="shared" si="23"/>
        <v>0</v>
      </c>
      <c r="H94" s="635">
        <f t="shared" si="24"/>
        <v>0</v>
      </c>
      <c r="I94" s="635">
        <f t="shared" si="16"/>
        <v>0</v>
      </c>
      <c r="J94" s="632">
        <f t="shared" si="25"/>
        <v>0</v>
      </c>
      <c r="K94" s="632">
        <f t="shared" si="17"/>
        <v>0</v>
      </c>
      <c r="L94" s="636">
        <f t="shared" si="26"/>
        <v>1</v>
      </c>
      <c r="M94" s="635">
        <f t="shared" si="18"/>
        <v>0</v>
      </c>
    </row>
    <row r="95" spans="1:13">
      <c r="A95" s="633">
        <f t="shared" si="19"/>
        <v>0</v>
      </c>
      <c r="B95" s="634">
        <f t="shared" si="14"/>
        <v>0</v>
      </c>
      <c r="C95" s="635">
        <f t="shared" si="20"/>
        <v>0</v>
      </c>
      <c r="D95" s="635">
        <f t="shared" si="21"/>
        <v>0</v>
      </c>
      <c r="E95" s="635">
        <f t="shared" si="15"/>
        <v>0</v>
      </c>
      <c r="F95" s="635">
        <f t="shared" si="22"/>
        <v>0</v>
      </c>
      <c r="G95" s="635">
        <f t="shared" si="23"/>
        <v>0</v>
      </c>
      <c r="H95" s="635">
        <f t="shared" si="24"/>
        <v>0</v>
      </c>
      <c r="I95" s="635">
        <f t="shared" si="16"/>
        <v>0</v>
      </c>
      <c r="J95" s="632">
        <f t="shared" si="25"/>
        <v>0</v>
      </c>
      <c r="K95" s="632">
        <f t="shared" si="17"/>
        <v>0</v>
      </c>
      <c r="L95" s="636">
        <f t="shared" si="26"/>
        <v>1</v>
      </c>
      <c r="M95" s="635">
        <f t="shared" si="18"/>
        <v>0</v>
      </c>
    </row>
    <row r="96" spans="1:13">
      <c r="A96" s="633">
        <f t="shared" si="19"/>
        <v>0</v>
      </c>
      <c r="B96" s="634">
        <f t="shared" si="14"/>
        <v>0</v>
      </c>
      <c r="C96" s="635">
        <f t="shared" si="20"/>
        <v>0</v>
      </c>
      <c r="D96" s="635">
        <f t="shared" si="21"/>
        <v>0</v>
      </c>
      <c r="E96" s="635">
        <f t="shared" si="15"/>
        <v>0</v>
      </c>
      <c r="F96" s="635">
        <f t="shared" si="22"/>
        <v>0</v>
      </c>
      <c r="G96" s="635">
        <f t="shared" si="23"/>
        <v>0</v>
      </c>
      <c r="H96" s="635">
        <f t="shared" si="24"/>
        <v>0</v>
      </c>
      <c r="I96" s="635">
        <f t="shared" si="16"/>
        <v>0</v>
      </c>
      <c r="J96" s="632">
        <f t="shared" si="25"/>
        <v>0</v>
      </c>
      <c r="K96" s="632">
        <f t="shared" si="17"/>
        <v>0</v>
      </c>
      <c r="L96" s="636">
        <f t="shared" si="26"/>
        <v>1</v>
      </c>
      <c r="M96" s="635">
        <f t="shared" si="18"/>
        <v>0</v>
      </c>
    </row>
    <row r="97" spans="1:13">
      <c r="A97" s="633">
        <f t="shared" si="19"/>
        <v>0</v>
      </c>
      <c r="B97" s="634">
        <f t="shared" si="14"/>
        <v>0</v>
      </c>
      <c r="C97" s="635">
        <f t="shared" si="20"/>
        <v>0</v>
      </c>
      <c r="D97" s="635">
        <f t="shared" si="21"/>
        <v>0</v>
      </c>
      <c r="E97" s="635">
        <f t="shared" si="15"/>
        <v>0</v>
      </c>
      <c r="F97" s="635">
        <f t="shared" si="22"/>
        <v>0</v>
      </c>
      <c r="G97" s="635">
        <f t="shared" si="23"/>
        <v>0</v>
      </c>
      <c r="H97" s="635">
        <f t="shared" si="24"/>
        <v>0</v>
      </c>
      <c r="I97" s="635">
        <f t="shared" si="16"/>
        <v>0</v>
      </c>
      <c r="J97" s="632">
        <f t="shared" si="25"/>
        <v>0</v>
      </c>
      <c r="K97" s="632">
        <f t="shared" si="17"/>
        <v>0</v>
      </c>
      <c r="L97" s="636">
        <f t="shared" si="26"/>
        <v>1</v>
      </c>
      <c r="M97" s="635">
        <f t="shared" si="18"/>
        <v>0</v>
      </c>
    </row>
    <row r="98" spans="1:13">
      <c r="A98" s="633">
        <f t="shared" si="19"/>
        <v>0</v>
      </c>
      <c r="B98" s="634">
        <f t="shared" si="14"/>
        <v>0</v>
      </c>
      <c r="C98" s="635">
        <f t="shared" si="20"/>
        <v>0</v>
      </c>
      <c r="D98" s="635">
        <f t="shared" si="21"/>
        <v>0</v>
      </c>
      <c r="E98" s="635">
        <f t="shared" si="15"/>
        <v>0</v>
      </c>
      <c r="F98" s="635">
        <f t="shared" si="22"/>
        <v>0</v>
      </c>
      <c r="G98" s="635">
        <f t="shared" si="23"/>
        <v>0</v>
      </c>
      <c r="H98" s="635">
        <f t="shared" si="24"/>
        <v>0</v>
      </c>
      <c r="I98" s="635">
        <f t="shared" si="16"/>
        <v>0</v>
      </c>
      <c r="J98" s="632">
        <f t="shared" si="25"/>
        <v>0</v>
      </c>
      <c r="K98" s="632">
        <f t="shared" si="17"/>
        <v>0</v>
      </c>
      <c r="L98" s="636">
        <f t="shared" si="26"/>
        <v>1</v>
      </c>
      <c r="M98" s="635">
        <f t="shared" si="18"/>
        <v>0</v>
      </c>
    </row>
    <row r="99" spans="1:13">
      <c r="A99" s="633">
        <f t="shared" si="19"/>
        <v>0</v>
      </c>
      <c r="B99" s="634">
        <f t="shared" si="14"/>
        <v>0</v>
      </c>
      <c r="C99" s="635">
        <f t="shared" si="20"/>
        <v>0</v>
      </c>
      <c r="D99" s="635">
        <f t="shared" si="21"/>
        <v>0</v>
      </c>
      <c r="E99" s="635">
        <f t="shared" si="15"/>
        <v>0</v>
      </c>
      <c r="F99" s="635">
        <f t="shared" si="22"/>
        <v>0</v>
      </c>
      <c r="G99" s="635">
        <f t="shared" si="23"/>
        <v>0</v>
      </c>
      <c r="H99" s="635">
        <f t="shared" si="24"/>
        <v>0</v>
      </c>
      <c r="I99" s="635">
        <f t="shared" si="16"/>
        <v>0</v>
      </c>
      <c r="J99" s="632">
        <f t="shared" si="25"/>
        <v>0</v>
      </c>
      <c r="K99" s="632">
        <f t="shared" si="17"/>
        <v>0</v>
      </c>
      <c r="L99" s="636">
        <f t="shared" si="26"/>
        <v>1</v>
      </c>
      <c r="M99" s="635">
        <f t="shared" si="18"/>
        <v>0</v>
      </c>
    </row>
    <row r="100" spans="1:13">
      <c r="A100" s="633">
        <f t="shared" si="19"/>
        <v>0</v>
      </c>
      <c r="B100" s="634">
        <f t="shared" si="14"/>
        <v>0</v>
      </c>
      <c r="C100" s="635">
        <f t="shared" si="20"/>
        <v>0</v>
      </c>
      <c r="D100" s="635">
        <f t="shared" si="21"/>
        <v>0</v>
      </c>
      <c r="E100" s="635">
        <f t="shared" si="15"/>
        <v>0</v>
      </c>
      <c r="F100" s="635">
        <f t="shared" si="22"/>
        <v>0</v>
      </c>
      <c r="G100" s="635">
        <f t="shared" si="23"/>
        <v>0</v>
      </c>
      <c r="H100" s="635">
        <f t="shared" si="24"/>
        <v>0</v>
      </c>
      <c r="I100" s="635">
        <f t="shared" si="16"/>
        <v>0</v>
      </c>
      <c r="J100" s="632">
        <f t="shared" si="25"/>
        <v>0</v>
      </c>
      <c r="K100" s="632">
        <f t="shared" si="17"/>
        <v>0</v>
      </c>
      <c r="L100" s="636">
        <f t="shared" si="26"/>
        <v>1</v>
      </c>
      <c r="M100" s="635">
        <f t="shared" si="18"/>
        <v>0</v>
      </c>
    </row>
    <row r="101" spans="1:13">
      <c r="A101" s="633">
        <f t="shared" si="19"/>
        <v>0</v>
      </c>
      <c r="B101" s="634">
        <f t="shared" si="14"/>
        <v>0</v>
      </c>
      <c r="C101" s="635">
        <f t="shared" si="20"/>
        <v>0</v>
      </c>
      <c r="D101" s="635">
        <f t="shared" si="21"/>
        <v>0</v>
      </c>
      <c r="E101" s="635">
        <f t="shared" si="15"/>
        <v>0</v>
      </c>
      <c r="F101" s="635">
        <f t="shared" si="22"/>
        <v>0</v>
      </c>
      <c r="G101" s="635">
        <f t="shared" si="23"/>
        <v>0</v>
      </c>
      <c r="H101" s="635">
        <f t="shared" si="24"/>
        <v>0</v>
      </c>
      <c r="I101" s="635">
        <f t="shared" si="16"/>
        <v>0</v>
      </c>
      <c r="J101" s="632">
        <f t="shared" si="25"/>
        <v>0</v>
      </c>
      <c r="K101" s="632">
        <f t="shared" si="17"/>
        <v>0</v>
      </c>
      <c r="L101" s="636">
        <f t="shared" si="26"/>
        <v>1</v>
      </c>
      <c r="M101" s="635">
        <f t="shared" si="18"/>
        <v>0</v>
      </c>
    </row>
    <row r="102" spans="1:13">
      <c r="A102" s="633">
        <f t="shared" si="19"/>
        <v>0</v>
      </c>
      <c r="B102" s="634">
        <f t="shared" si="14"/>
        <v>0</v>
      </c>
      <c r="C102" s="635">
        <f t="shared" si="20"/>
        <v>0</v>
      </c>
      <c r="D102" s="635">
        <f t="shared" si="21"/>
        <v>0</v>
      </c>
      <c r="E102" s="635">
        <f t="shared" si="15"/>
        <v>0</v>
      </c>
      <c r="F102" s="635">
        <f t="shared" si="22"/>
        <v>0</v>
      </c>
      <c r="G102" s="635">
        <f t="shared" si="23"/>
        <v>0</v>
      </c>
      <c r="H102" s="635">
        <f t="shared" si="24"/>
        <v>0</v>
      </c>
      <c r="I102" s="635">
        <f t="shared" si="16"/>
        <v>0</v>
      </c>
      <c r="J102" s="632">
        <f t="shared" si="25"/>
        <v>0</v>
      </c>
      <c r="K102" s="632">
        <f t="shared" si="17"/>
        <v>0</v>
      </c>
      <c r="L102" s="636">
        <f t="shared" si="26"/>
        <v>1</v>
      </c>
      <c r="M102" s="635">
        <f t="shared" si="18"/>
        <v>0</v>
      </c>
    </row>
    <row r="103" spans="1:13">
      <c r="A103" s="633">
        <f t="shared" si="19"/>
        <v>0</v>
      </c>
      <c r="B103" s="634">
        <f t="shared" si="14"/>
        <v>0</v>
      </c>
      <c r="C103" s="635">
        <f t="shared" si="20"/>
        <v>0</v>
      </c>
      <c r="D103" s="635">
        <f t="shared" si="21"/>
        <v>0</v>
      </c>
      <c r="E103" s="635">
        <f t="shared" si="15"/>
        <v>0</v>
      </c>
      <c r="F103" s="635">
        <f t="shared" si="22"/>
        <v>0</v>
      </c>
      <c r="G103" s="635">
        <f t="shared" si="23"/>
        <v>0</v>
      </c>
      <c r="H103" s="635">
        <f t="shared" si="24"/>
        <v>0</v>
      </c>
      <c r="I103" s="635">
        <f t="shared" si="16"/>
        <v>0</v>
      </c>
      <c r="J103" s="632">
        <f t="shared" si="25"/>
        <v>0</v>
      </c>
      <c r="K103" s="632">
        <f t="shared" si="17"/>
        <v>0</v>
      </c>
      <c r="L103" s="636">
        <f t="shared" si="26"/>
        <v>1</v>
      </c>
      <c r="M103" s="635">
        <f t="shared" si="18"/>
        <v>0</v>
      </c>
    </row>
    <row r="104" spans="1:13">
      <c r="A104" s="633">
        <f t="shared" si="19"/>
        <v>0</v>
      </c>
      <c r="B104" s="634">
        <f t="shared" si="14"/>
        <v>0</v>
      </c>
      <c r="C104" s="635">
        <f t="shared" si="20"/>
        <v>0</v>
      </c>
      <c r="D104" s="635">
        <f t="shared" si="21"/>
        <v>0</v>
      </c>
      <c r="E104" s="635">
        <f t="shared" si="15"/>
        <v>0</v>
      </c>
      <c r="F104" s="635">
        <f t="shared" si="22"/>
        <v>0</v>
      </c>
      <c r="G104" s="635">
        <f t="shared" si="23"/>
        <v>0</v>
      </c>
      <c r="H104" s="635">
        <f t="shared" si="24"/>
        <v>0</v>
      </c>
      <c r="I104" s="635">
        <f t="shared" si="16"/>
        <v>0</v>
      </c>
      <c r="J104" s="632">
        <f t="shared" si="25"/>
        <v>0</v>
      </c>
      <c r="K104" s="632">
        <f t="shared" si="17"/>
        <v>0</v>
      </c>
      <c r="L104" s="636">
        <f t="shared" si="26"/>
        <v>1</v>
      </c>
      <c r="M104" s="635">
        <f t="shared" si="18"/>
        <v>0</v>
      </c>
    </row>
    <row r="105" spans="1:13">
      <c r="A105" s="633">
        <f t="shared" si="19"/>
        <v>0</v>
      </c>
      <c r="B105" s="634">
        <f t="shared" si="14"/>
        <v>0</v>
      </c>
      <c r="C105" s="635">
        <f t="shared" si="20"/>
        <v>0</v>
      </c>
      <c r="D105" s="635">
        <f t="shared" si="21"/>
        <v>0</v>
      </c>
      <c r="E105" s="635">
        <f t="shared" si="15"/>
        <v>0</v>
      </c>
      <c r="F105" s="635">
        <f t="shared" si="22"/>
        <v>0</v>
      </c>
      <c r="G105" s="635">
        <f t="shared" si="23"/>
        <v>0</v>
      </c>
      <c r="H105" s="635">
        <f t="shared" si="24"/>
        <v>0</v>
      </c>
      <c r="I105" s="635">
        <f t="shared" si="16"/>
        <v>0</v>
      </c>
      <c r="J105" s="632">
        <f t="shared" si="25"/>
        <v>0</v>
      </c>
      <c r="K105" s="632">
        <f t="shared" si="17"/>
        <v>0</v>
      </c>
      <c r="L105" s="636">
        <f t="shared" si="26"/>
        <v>1</v>
      </c>
      <c r="M105" s="635">
        <f t="shared" si="18"/>
        <v>0</v>
      </c>
    </row>
    <row r="106" spans="1:13">
      <c r="A106" s="633">
        <f t="shared" si="19"/>
        <v>0</v>
      </c>
      <c r="B106" s="634">
        <f t="shared" si="14"/>
        <v>0</v>
      </c>
      <c r="C106" s="635">
        <f t="shared" si="20"/>
        <v>0</v>
      </c>
      <c r="D106" s="635">
        <f t="shared" si="21"/>
        <v>0</v>
      </c>
      <c r="E106" s="635">
        <f t="shared" si="15"/>
        <v>0</v>
      </c>
      <c r="F106" s="635">
        <f t="shared" si="22"/>
        <v>0</v>
      </c>
      <c r="G106" s="635">
        <f t="shared" si="23"/>
        <v>0</v>
      </c>
      <c r="H106" s="635">
        <f t="shared" si="24"/>
        <v>0</v>
      </c>
      <c r="I106" s="635">
        <f t="shared" si="16"/>
        <v>0</v>
      </c>
      <c r="J106" s="632">
        <f t="shared" si="25"/>
        <v>0</v>
      </c>
      <c r="K106" s="632">
        <f t="shared" si="17"/>
        <v>0</v>
      </c>
      <c r="L106" s="636">
        <f t="shared" si="26"/>
        <v>1</v>
      </c>
      <c r="M106" s="635">
        <f t="shared" si="18"/>
        <v>0</v>
      </c>
    </row>
    <row r="107" spans="1:13">
      <c r="A107" s="633">
        <f t="shared" si="19"/>
        <v>0</v>
      </c>
      <c r="B107" s="634">
        <f t="shared" si="14"/>
        <v>0</v>
      </c>
      <c r="C107" s="635">
        <f t="shared" si="20"/>
        <v>0</v>
      </c>
      <c r="D107" s="635">
        <f t="shared" si="21"/>
        <v>0</v>
      </c>
      <c r="E107" s="635">
        <f t="shared" si="15"/>
        <v>0</v>
      </c>
      <c r="F107" s="635">
        <f t="shared" si="22"/>
        <v>0</v>
      </c>
      <c r="G107" s="635">
        <f t="shared" si="23"/>
        <v>0</v>
      </c>
      <c r="H107" s="635">
        <f t="shared" si="24"/>
        <v>0</v>
      </c>
      <c r="I107" s="635">
        <f t="shared" si="16"/>
        <v>0</v>
      </c>
      <c r="J107" s="632">
        <f t="shared" si="25"/>
        <v>0</v>
      </c>
      <c r="K107" s="632">
        <f t="shared" si="17"/>
        <v>0</v>
      </c>
      <c r="L107" s="636">
        <f t="shared" si="26"/>
        <v>1</v>
      </c>
      <c r="M107" s="635">
        <f t="shared" si="18"/>
        <v>0</v>
      </c>
    </row>
    <row r="108" spans="1:13">
      <c r="A108" s="633">
        <f t="shared" si="19"/>
        <v>0</v>
      </c>
      <c r="B108" s="634">
        <f t="shared" si="14"/>
        <v>0</v>
      </c>
      <c r="C108" s="635">
        <f t="shared" si="20"/>
        <v>0</v>
      </c>
      <c r="D108" s="635">
        <f t="shared" si="21"/>
        <v>0</v>
      </c>
      <c r="E108" s="635">
        <f t="shared" si="15"/>
        <v>0</v>
      </c>
      <c r="F108" s="635">
        <f t="shared" si="22"/>
        <v>0</v>
      </c>
      <c r="G108" s="635">
        <f t="shared" si="23"/>
        <v>0</v>
      </c>
      <c r="H108" s="635">
        <f t="shared" si="24"/>
        <v>0</v>
      </c>
      <c r="I108" s="635">
        <f t="shared" si="16"/>
        <v>0</v>
      </c>
      <c r="J108" s="632">
        <f t="shared" si="25"/>
        <v>0</v>
      </c>
      <c r="K108" s="632">
        <f t="shared" si="17"/>
        <v>0</v>
      </c>
      <c r="L108" s="636">
        <f t="shared" si="26"/>
        <v>1</v>
      </c>
      <c r="M108" s="635">
        <f t="shared" si="18"/>
        <v>0</v>
      </c>
    </row>
    <row r="109" spans="1:13">
      <c r="A109" s="633">
        <f t="shared" si="19"/>
        <v>0</v>
      </c>
      <c r="B109" s="634">
        <f t="shared" si="14"/>
        <v>0</v>
      </c>
      <c r="C109" s="635">
        <f t="shared" si="20"/>
        <v>0</v>
      </c>
      <c r="D109" s="635">
        <f t="shared" si="21"/>
        <v>0</v>
      </c>
      <c r="E109" s="635">
        <f t="shared" si="15"/>
        <v>0</v>
      </c>
      <c r="F109" s="635">
        <f t="shared" si="22"/>
        <v>0</v>
      </c>
      <c r="G109" s="635">
        <f t="shared" si="23"/>
        <v>0</v>
      </c>
      <c r="H109" s="635">
        <f t="shared" si="24"/>
        <v>0</v>
      </c>
      <c r="I109" s="635">
        <f t="shared" si="16"/>
        <v>0</v>
      </c>
      <c r="J109" s="632">
        <f t="shared" si="25"/>
        <v>0</v>
      </c>
      <c r="K109" s="632">
        <f t="shared" si="17"/>
        <v>0</v>
      </c>
      <c r="L109" s="636">
        <f t="shared" si="26"/>
        <v>1</v>
      </c>
      <c r="M109" s="635">
        <f t="shared" si="18"/>
        <v>0</v>
      </c>
    </row>
    <row r="110" spans="1:13">
      <c r="A110" s="633">
        <f t="shared" si="19"/>
        <v>0</v>
      </c>
      <c r="B110" s="634">
        <f t="shared" si="14"/>
        <v>0</v>
      </c>
      <c r="C110" s="635">
        <f t="shared" si="20"/>
        <v>0</v>
      </c>
      <c r="D110" s="635">
        <f t="shared" si="21"/>
        <v>0</v>
      </c>
      <c r="E110" s="635">
        <f t="shared" si="15"/>
        <v>0</v>
      </c>
      <c r="F110" s="635">
        <f t="shared" si="22"/>
        <v>0</v>
      </c>
      <c r="G110" s="635">
        <f t="shared" si="23"/>
        <v>0</v>
      </c>
      <c r="H110" s="635">
        <f t="shared" si="24"/>
        <v>0</v>
      </c>
      <c r="I110" s="635">
        <f t="shared" si="16"/>
        <v>0</v>
      </c>
      <c r="J110" s="632">
        <f t="shared" si="25"/>
        <v>0</v>
      </c>
      <c r="K110" s="632">
        <f t="shared" si="17"/>
        <v>0</v>
      </c>
      <c r="L110" s="636">
        <f t="shared" si="26"/>
        <v>1</v>
      </c>
      <c r="M110" s="635">
        <f t="shared" si="18"/>
        <v>0</v>
      </c>
    </row>
    <row r="111" spans="1:13">
      <c r="A111" s="633">
        <f t="shared" si="19"/>
        <v>0</v>
      </c>
      <c r="B111" s="634">
        <f t="shared" si="14"/>
        <v>0</v>
      </c>
      <c r="C111" s="635">
        <f t="shared" si="20"/>
        <v>0</v>
      </c>
      <c r="D111" s="635">
        <f t="shared" si="21"/>
        <v>0</v>
      </c>
      <c r="E111" s="635">
        <f t="shared" si="15"/>
        <v>0</v>
      </c>
      <c r="F111" s="635">
        <f t="shared" si="22"/>
        <v>0</v>
      </c>
      <c r="G111" s="635">
        <f t="shared" si="23"/>
        <v>0</v>
      </c>
      <c r="H111" s="635">
        <f t="shared" si="24"/>
        <v>0</v>
      </c>
      <c r="I111" s="635">
        <f t="shared" si="16"/>
        <v>0</v>
      </c>
      <c r="J111" s="632">
        <f t="shared" si="25"/>
        <v>0</v>
      </c>
      <c r="K111" s="632">
        <f t="shared" si="17"/>
        <v>0</v>
      </c>
      <c r="L111" s="636">
        <f t="shared" si="26"/>
        <v>1</v>
      </c>
      <c r="M111" s="635">
        <f t="shared" si="18"/>
        <v>0</v>
      </c>
    </row>
    <row r="112" spans="1:13">
      <c r="A112" s="633">
        <f t="shared" si="19"/>
        <v>0</v>
      </c>
      <c r="B112" s="634">
        <f t="shared" si="14"/>
        <v>0</v>
      </c>
      <c r="C112" s="635">
        <f t="shared" si="20"/>
        <v>0</v>
      </c>
      <c r="D112" s="635">
        <f t="shared" si="21"/>
        <v>0</v>
      </c>
      <c r="E112" s="635">
        <f t="shared" si="15"/>
        <v>0</v>
      </c>
      <c r="F112" s="635">
        <f t="shared" si="22"/>
        <v>0</v>
      </c>
      <c r="G112" s="635">
        <f t="shared" si="23"/>
        <v>0</v>
      </c>
      <c r="H112" s="635">
        <f t="shared" si="24"/>
        <v>0</v>
      </c>
      <c r="I112" s="635">
        <f t="shared" si="16"/>
        <v>0</v>
      </c>
      <c r="J112" s="632">
        <f t="shared" si="25"/>
        <v>0</v>
      </c>
      <c r="K112" s="632">
        <f t="shared" si="17"/>
        <v>0</v>
      </c>
      <c r="L112" s="636">
        <f t="shared" si="26"/>
        <v>1</v>
      </c>
      <c r="M112" s="635">
        <f t="shared" si="18"/>
        <v>0</v>
      </c>
    </row>
    <row r="113" spans="1:13">
      <c r="A113" s="633">
        <f t="shared" si="19"/>
        <v>0</v>
      </c>
      <c r="B113" s="634">
        <f t="shared" si="14"/>
        <v>0</v>
      </c>
      <c r="C113" s="635">
        <f t="shared" si="20"/>
        <v>0</v>
      </c>
      <c r="D113" s="635">
        <f t="shared" si="21"/>
        <v>0</v>
      </c>
      <c r="E113" s="635">
        <f t="shared" si="15"/>
        <v>0</v>
      </c>
      <c r="F113" s="635">
        <f t="shared" si="22"/>
        <v>0</v>
      </c>
      <c r="G113" s="635">
        <f t="shared" si="23"/>
        <v>0</v>
      </c>
      <c r="H113" s="635">
        <f t="shared" si="24"/>
        <v>0</v>
      </c>
      <c r="I113" s="635">
        <f t="shared" si="16"/>
        <v>0</v>
      </c>
      <c r="J113" s="632">
        <f t="shared" si="25"/>
        <v>0</v>
      </c>
      <c r="K113" s="632">
        <f t="shared" si="17"/>
        <v>0</v>
      </c>
      <c r="L113" s="636">
        <f t="shared" si="26"/>
        <v>1</v>
      </c>
      <c r="M113" s="635">
        <f t="shared" si="18"/>
        <v>0</v>
      </c>
    </row>
    <row r="114" spans="1:13">
      <c r="A114" s="633">
        <f t="shared" si="19"/>
        <v>0</v>
      </c>
      <c r="B114" s="634">
        <f t="shared" si="14"/>
        <v>0</v>
      </c>
      <c r="C114" s="635">
        <f t="shared" si="20"/>
        <v>0</v>
      </c>
      <c r="D114" s="635">
        <f t="shared" si="21"/>
        <v>0</v>
      </c>
      <c r="E114" s="635">
        <f t="shared" si="15"/>
        <v>0</v>
      </c>
      <c r="F114" s="635">
        <f t="shared" si="22"/>
        <v>0</v>
      </c>
      <c r="G114" s="635">
        <f t="shared" si="23"/>
        <v>0</v>
      </c>
      <c r="H114" s="635">
        <f t="shared" si="24"/>
        <v>0</v>
      </c>
      <c r="I114" s="635">
        <f t="shared" si="16"/>
        <v>0</v>
      </c>
      <c r="J114" s="632">
        <f t="shared" si="25"/>
        <v>0</v>
      </c>
      <c r="K114" s="632">
        <f t="shared" si="17"/>
        <v>0</v>
      </c>
      <c r="L114" s="636">
        <f t="shared" si="26"/>
        <v>1</v>
      </c>
      <c r="M114" s="635">
        <f t="shared" si="18"/>
        <v>0</v>
      </c>
    </row>
    <row r="115" spans="1:13">
      <c r="A115" s="633">
        <f t="shared" si="19"/>
        <v>0</v>
      </c>
      <c r="B115" s="634">
        <f t="shared" si="14"/>
        <v>0</v>
      </c>
      <c r="C115" s="635">
        <f t="shared" si="20"/>
        <v>0</v>
      </c>
      <c r="D115" s="635">
        <f t="shared" si="21"/>
        <v>0</v>
      </c>
      <c r="E115" s="635">
        <f t="shared" si="15"/>
        <v>0</v>
      </c>
      <c r="F115" s="635">
        <f t="shared" si="22"/>
        <v>0</v>
      </c>
      <c r="G115" s="635">
        <f t="shared" si="23"/>
        <v>0</v>
      </c>
      <c r="H115" s="635">
        <f t="shared" si="24"/>
        <v>0</v>
      </c>
      <c r="I115" s="635">
        <f t="shared" si="16"/>
        <v>0</v>
      </c>
      <c r="J115" s="632">
        <f t="shared" si="25"/>
        <v>0</v>
      </c>
      <c r="K115" s="632">
        <f t="shared" si="17"/>
        <v>0</v>
      </c>
      <c r="L115" s="636">
        <f t="shared" si="26"/>
        <v>1</v>
      </c>
      <c r="M115" s="635">
        <f t="shared" si="18"/>
        <v>0</v>
      </c>
    </row>
    <row r="116" spans="1:13">
      <c r="A116" s="633">
        <f t="shared" si="19"/>
        <v>0</v>
      </c>
      <c r="B116" s="634">
        <f t="shared" si="14"/>
        <v>0</v>
      </c>
      <c r="C116" s="635">
        <f t="shared" si="20"/>
        <v>0</v>
      </c>
      <c r="D116" s="635">
        <f t="shared" si="21"/>
        <v>0</v>
      </c>
      <c r="E116" s="635">
        <f t="shared" si="15"/>
        <v>0</v>
      </c>
      <c r="F116" s="635">
        <f t="shared" si="22"/>
        <v>0</v>
      </c>
      <c r="G116" s="635">
        <f t="shared" si="23"/>
        <v>0</v>
      </c>
      <c r="H116" s="635">
        <f t="shared" si="24"/>
        <v>0</v>
      </c>
      <c r="I116" s="635">
        <f t="shared" si="16"/>
        <v>0</v>
      </c>
      <c r="J116" s="632">
        <f t="shared" si="25"/>
        <v>0</v>
      </c>
      <c r="K116" s="632">
        <f t="shared" si="17"/>
        <v>0</v>
      </c>
      <c r="L116" s="636">
        <f t="shared" si="26"/>
        <v>1</v>
      </c>
      <c r="M116" s="635">
        <f t="shared" si="18"/>
        <v>0</v>
      </c>
    </row>
    <row r="117" spans="1:13">
      <c r="A117" s="633">
        <f t="shared" si="19"/>
        <v>0</v>
      </c>
      <c r="B117" s="634">
        <f t="shared" si="14"/>
        <v>0</v>
      </c>
      <c r="C117" s="635">
        <f t="shared" si="20"/>
        <v>0</v>
      </c>
      <c r="D117" s="635">
        <f t="shared" si="21"/>
        <v>0</v>
      </c>
      <c r="E117" s="635">
        <f t="shared" si="15"/>
        <v>0</v>
      </c>
      <c r="F117" s="635">
        <f t="shared" si="22"/>
        <v>0</v>
      </c>
      <c r="G117" s="635">
        <f t="shared" si="23"/>
        <v>0</v>
      </c>
      <c r="H117" s="635">
        <f t="shared" si="24"/>
        <v>0</v>
      </c>
      <c r="I117" s="635">
        <f t="shared" si="16"/>
        <v>0</v>
      </c>
      <c r="J117" s="632">
        <f t="shared" si="25"/>
        <v>0</v>
      </c>
      <c r="K117" s="632">
        <f t="shared" si="17"/>
        <v>0</v>
      </c>
      <c r="L117" s="636">
        <f t="shared" si="26"/>
        <v>1</v>
      </c>
      <c r="M117" s="635">
        <f t="shared" si="18"/>
        <v>0</v>
      </c>
    </row>
    <row r="118" spans="1:13">
      <c r="A118" s="633">
        <f t="shared" si="19"/>
        <v>0</v>
      </c>
      <c r="B118" s="634">
        <f t="shared" si="14"/>
        <v>0</v>
      </c>
      <c r="C118" s="635">
        <f t="shared" si="20"/>
        <v>0</v>
      </c>
      <c r="D118" s="635">
        <f t="shared" si="21"/>
        <v>0</v>
      </c>
      <c r="E118" s="635">
        <f t="shared" si="15"/>
        <v>0</v>
      </c>
      <c r="F118" s="635">
        <f t="shared" si="22"/>
        <v>0</v>
      </c>
      <c r="G118" s="635">
        <f t="shared" si="23"/>
        <v>0</v>
      </c>
      <c r="H118" s="635">
        <f t="shared" si="24"/>
        <v>0</v>
      </c>
      <c r="I118" s="635">
        <f t="shared" si="16"/>
        <v>0</v>
      </c>
      <c r="J118" s="632">
        <f t="shared" si="25"/>
        <v>0</v>
      </c>
      <c r="K118" s="632">
        <f t="shared" si="17"/>
        <v>0</v>
      </c>
      <c r="L118" s="636">
        <f t="shared" si="26"/>
        <v>1</v>
      </c>
      <c r="M118" s="635">
        <f t="shared" si="18"/>
        <v>0</v>
      </c>
    </row>
    <row r="119" spans="1:13">
      <c r="A119" s="633">
        <f t="shared" si="19"/>
        <v>0</v>
      </c>
      <c r="B119" s="634">
        <f t="shared" si="14"/>
        <v>0</v>
      </c>
      <c r="C119" s="635">
        <f t="shared" si="20"/>
        <v>0</v>
      </c>
      <c r="D119" s="635">
        <f t="shared" si="21"/>
        <v>0</v>
      </c>
      <c r="E119" s="635">
        <f t="shared" si="15"/>
        <v>0</v>
      </c>
      <c r="F119" s="635">
        <f t="shared" si="22"/>
        <v>0</v>
      </c>
      <c r="G119" s="635">
        <f t="shared" si="23"/>
        <v>0</v>
      </c>
      <c r="H119" s="635">
        <f t="shared" si="24"/>
        <v>0</v>
      </c>
      <c r="I119" s="635">
        <f t="shared" si="16"/>
        <v>0</v>
      </c>
      <c r="J119" s="632">
        <f t="shared" si="25"/>
        <v>0</v>
      </c>
      <c r="K119" s="632">
        <f t="shared" si="17"/>
        <v>0</v>
      </c>
      <c r="L119" s="636">
        <f t="shared" si="26"/>
        <v>1</v>
      </c>
      <c r="M119" s="635">
        <f t="shared" si="18"/>
        <v>0</v>
      </c>
    </row>
    <row r="120" spans="1:13">
      <c r="A120" s="633">
        <f t="shared" si="19"/>
        <v>0</v>
      </c>
      <c r="B120" s="634">
        <f t="shared" si="14"/>
        <v>0</v>
      </c>
      <c r="C120" s="635">
        <f t="shared" si="20"/>
        <v>0</v>
      </c>
      <c r="D120" s="635">
        <f t="shared" si="21"/>
        <v>0</v>
      </c>
      <c r="E120" s="635">
        <f t="shared" si="15"/>
        <v>0</v>
      </c>
      <c r="F120" s="635">
        <f t="shared" si="22"/>
        <v>0</v>
      </c>
      <c r="G120" s="635">
        <f t="shared" si="23"/>
        <v>0</v>
      </c>
      <c r="H120" s="635">
        <f t="shared" si="24"/>
        <v>0</v>
      </c>
      <c r="I120" s="635">
        <f t="shared" si="16"/>
        <v>0</v>
      </c>
      <c r="J120" s="632">
        <f t="shared" si="25"/>
        <v>0</v>
      </c>
      <c r="K120" s="632">
        <f t="shared" si="17"/>
        <v>0</v>
      </c>
      <c r="L120" s="636">
        <f t="shared" si="26"/>
        <v>1</v>
      </c>
      <c r="M120" s="635">
        <f t="shared" si="18"/>
        <v>0</v>
      </c>
    </row>
    <row r="121" spans="1:13">
      <c r="A121" s="633">
        <f t="shared" si="19"/>
        <v>0</v>
      </c>
      <c r="B121" s="634">
        <f t="shared" si="14"/>
        <v>0</v>
      </c>
      <c r="C121" s="635">
        <f t="shared" si="20"/>
        <v>0</v>
      </c>
      <c r="D121" s="635">
        <f t="shared" si="21"/>
        <v>0</v>
      </c>
      <c r="E121" s="635">
        <f t="shared" si="15"/>
        <v>0</v>
      </c>
      <c r="F121" s="635">
        <f t="shared" si="22"/>
        <v>0</v>
      </c>
      <c r="G121" s="635">
        <f t="shared" si="23"/>
        <v>0</v>
      </c>
      <c r="H121" s="635">
        <f t="shared" si="24"/>
        <v>0</v>
      </c>
      <c r="I121" s="635">
        <f t="shared" si="16"/>
        <v>0</v>
      </c>
      <c r="J121" s="632">
        <f t="shared" si="25"/>
        <v>0</v>
      </c>
      <c r="K121" s="632">
        <f t="shared" si="17"/>
        <v>0</v>
      </c>
      <c r="L121" s="636">
        <f t="shared" si="26"/>
        <v>1</v>
      </c>
      <c r="M121" s="635">
        <f t="shared" si="18"/>
        <v>0</v>
      </c>
    </row>
    <row r="122" spans="1:13">
      <c r="A122" s="633">
        <f t="shared" si="19"/>
        <v>0</v>
      </c>
      <c r="B122" s="634">
        <f t="shared" si="14"/>
        <v>0</v>
      </c>
      <c r="C122" s="635">
        <f t="shared" si="20"/>
        <v>0</v>
      </c>
      <c r="D122" s="635">
        <f t="shared" si="21"/>
        <v>0</v>
      </c>
      <c r="E122" s="635">
        <f t="shared" si="15"/>
        <v>0</v>
      </c>
      <c r="F122" s="635">
        <f t="shared" si="22"/>
        <v>0</v>
      </c>
      <c r="G122" s="635">
        <f t="shared" si="23"/>
        <v>0</v>
      </c>
      <c r="H122" s="635">
        <f t="shared" si="24"/>
        <v>0</v>
      </c>
      <c r="I122" s="635">
        <f t="shared" si="16"/>
        <v>0</v>
      </c>
      <c r="J122" s="632">
        <f t="shared" si="25"/>
        <v>0</v>
      </c>
      <c r="K122" s="632">
        <f t="shared" si="17"/>
        <v>0</v>
      </c>
      <c r="L122" s="636">
        <f t="shared" si="26"/>
        <v>1</v>
      </c>
      <c r="M122" s="635">
        <f t="shared" si="18"/>
        <v>0</v>
      </c>
    </row>
    <row r="123" spans="1:13">
      <c r="A123" s="633">
        <f t="shared" si="19"/>
        <v>0</v>
      </c>
      <c r="B123" s="634">
        <f t="shared" si="14"/>
        <v>0</v>
      </c>
      <c r="C123" s="635">
        <f t="shared" si="20"/>
        <v>0</v>
      </c>
      <c r="D123" s="635">
        <f t="shared" si="21"/>
        <v>0</v>
      </c>
      <c r="E123" s="635">
        <f t="shared" si="15"/>
        <v>0</v>
      </c>
      <c r="F123" s="635">
        <f t="shared" si="22"/>
        <v>0</v>
      </c>
      <c r="G123" s="635">
        <f t="shared" si="23"/>
        <v>0</v>
      </c>
      <c r="H123" s="635">
        <f t="shared" si="24"/>
        <v>0</v>
      </c>
      <c r="I123" s="635">
        <f t="shared" si="16"/>
        <v>0</v>
      </c>
      <c r="J123" s="632">
        <f t="shared" si="25"/>
        <v>0</v>
      </c>
      <c r="K123" s="632">
        <f t="shared" si="17"/>
        <v>0</v>
      </c>
      <c r="L123" s="636">
        <f t="shared" si="26"/>
        <v>1</v>
      </c>
      <c r="M123" s="635">
        <f t="shared" si="18"/>
        <v>0</v>
      </c>
    </row>
    <row r="124" spans="1:13">
      <c r="A124" s="633">
        <f t="shared" si="19"/>
        <v>0</v>
      </c>
      <c r="B124" s="634">
        <f t="shared" si="14"/>
        <v>0</v>
      </c>
      <c r="C124" s="635">
        <f t="shared" si="20"/>
        <v>0</v>
      </c>
      <c r="D124" s="635">
        <f t="shared" si="21"/>
        <v>0</v>
      </c>
      <c r="E124" s="635">
        <f t="shared" si="15"/>
        <v>0</v>
      </c>
      <c r="F124" s="635">
        <f t="shared" si="22"/>
        <v>0</v>
      </c>
      <c r="G124" s="635">
        <f t="shared" si="23"/>
        <v>0</v>
      </c>
      <c r="H124" s="635">
        <f t="shared" si="24"/>
        <v>0</v>
      </c>
      <c r="I124" s="635">
        <f t="shared" si="16"/>
        <v>0</v>
      </c>
      <c r="J124" s="632">
        <f t="shared" si="25"/>
        <v>0</v>
      </c>
      <c r="K124" s="632">
        <f t="shared" si="17"/>
        <v>0</v>
      </c>
      <c r="L124" s="636">
        <f t="shared" si="26"/>
        <v>1</v>
      </c>
      <c r="M124" s="635">
        <f t="shared" si="18"/>
        <v>0</v>
      </c>
    </row>
    <row r="125" spans="1:13">
      <c r="A125" s="633">
        <f t="shared" si="19"/>
        <v>0</v>
      </c>
      <c r="B125" s="634">
        <f t="shared" si="14"/>
        <v>0</v>
      </c>
      <c r="C125" s="635">
        <f t="shared" si="20"/>
        <v>0</v>
      </c>
      <c r="D125" s="635">
        <f t="shared" si="21"/>
        <v>0</v>
      </c>
      <c r="E125" s="635">
        <f t="shared" si="15"/>
        <v>0</v>
      </c>
      <c r="F125" s="635">
        <f t="shared" si="22"/>
        <v>0</v>
      </c>
      <c r="G125" s="635">
        <f t="shared" si="23"/>
        <v>0</v>
      </c>
      <c r="H125" s="635">
        <f t="shared" si="24"/>
        <v>0</v>
      </c>
      <c r="I125" s="635">
        <f t="shared" si="16"/>
        <v>0</v>
      </c>
      <c r="J125" s="632">
        <f t="shared" si="25"/>
        <v>0</v>
      </c>
      <c r="K125" s="632">
        <f t="shared" si="17"/>
        <v>0</v>
      </c>
      <c r="L125" s="636">
        <f t="shared" si="26"/>
        <v>1</v>
      </c>
      <c r="M125" s="635">
        <f t="shared" si="18"/>
        <v>0</v>
      </c>
    </row>
    <row r="126" spans="1:13">
      <c r="A126" s="633">
        <f t="shared" si="19"/>
        <v>0</v>
      </c>
      <c r="B126" s="634">
        <f t="shared" si="14"/>
        <v>0</v>
      </c>
      <c r="C126" s="635">
        <f t="shared" si="20"/>
        <v>0</v>
      </c>
      <c r="D126" s="635">
        <f t="shared" si="21"/>
        <v>0</v>
      </c>
      <c r="E126" s="635">
        <f t="shared" si="15"/>
        <v>0</v>
      </c>
      <c r="F126" s="635">
        <f t="shared" si="22"/>
        <v>0</v>
      </c>
      <c r="G126" s="635">
        <f t="shared" si="23"/>
        <v>0</v>
      </c>
      <c r="H126" s="635">
        <f t="shared" si="24"/>
        <v>0</v>
      </c>
      <c r="I126" s="635">
        <f t="shared" si="16"/>
        <v>0</v>
      </c>
      <c r="J126" s="632">
        <f t="shared" si="25"/>
        <v>0</v>
      </c>
      <c r="K126" s="632">
        <f t="shared" si="17"/>
        <v>0</v>
      </c>
      <c r="L126" s="636">
        <f t="shared" si="26"/>
        <v>1</v>
      </c>
      <c r="M126" s="635">
        <f t="shared" si="18"/>
        <v>0</v>
      </c>
    </row>
    <row r="127" spans="1:13">
      <c r="A127" s="633">
        <f t="shared" si="19"/>
        <v>0</v>
      </c>
      <c r="B127" s="634">
        <f t="shared" si="14"/>
        <v>0</v>
      </c>
      <c r="C127" s="635">
        <f t="shared" si="20"/>
        <v>0</v>
      </c>
      <c r="D127" s="635">
        <f t="shared" si="21"/>
        <v>0</v>
      </c>
      <c r="E127" s="635">
        <f t="shared" si="15"/>
        <v>0</v>
      </c>
      <c r="F127" s="635">
        <f t="shared" si="22"/>
        <v>0</v>
      </c>
      <c r="G127" s="635">
        <f t="shared" si="23"/>
        <v>0</v>
      </c>
      <c r="H127" s="635">
        <f t="shared" si="24"/>
        <v>0</v>
      </c>
      <c r="I127" s="635">
        <f t="shared" si="16"/>
        <v>0</v>
      </c>
      <c r="J127" s="632">
        <f t="shared" si="25"/>
        <v>0</v>
      </c>
      <c r="K127" s="632">
        <f t="shared" si="17"/>
        <v>0</v>
      </c>
      <c r="L127" s="636">
        <f t="shared" si="26"/>
        <v>1</v>
      </c>
      <c r="M127" s="635">
        <f t="shared" si="18"/>
        <v>0</v>
      </c>
    </row>
    <row r="128" spans="1:13">
      <c r="A128" s="633">
        <f t="shared" si="19"/>
        <v>0</v>
      </c>
      <c r="B128" s="634">
        <f t="shared" si="14"/>
        <v>0</v>
      </c>
      <c r="C128" s="635">
        <f t="shared" si="20"/>
        <v>0</v>
      </c>
      <c r="D128" s="635">
        <f t="shared" si="21"/>
        <v>0</v>
      </c>
      <c r="E128" s="635">
        <f t="shared" si="15"/>
        <v>0</v>
      </c>
      <c r="F128" s="635">
        <f t="shared" si="22"/>
        <v>0</v>
      </c>
      <c r="G128" s="635">
        <f t="shared" si="23"/>
        <v>0</v>
      </c>
      <c r="H128" s="635">
        <f t="shared" si="24"/>
        <v>0</v>
      </c>
      <c r="I128" s="635">
        <f t="shared" si="16"/>
        <v>0</v>
      </c>
      <c r="J128" s="632">
        <f t="shared" si="25"/>
        <v>0</v>
      </c>
      <c r="K128" s="632">
        <f t="shared" si="17"/>
        <v>0</v>
      </c>
      <c r="L128" s="636">
        <f t="shared" si="26"/>
        <v>1</v>
      </c>
      <c r="M128" s="635">
        <f t="shared" si="18"/>
        <v>0</v>
      </c>
    </row>
    <row r="129" spans="1:13">
      <c r="A129" s="633">
        <f t="shared" si="19"/>
        <v>0</v>
      </c>
      <c r="B129" s="634">
        <f t="shared" si="14"/>
        <v>0</v>
      </c>
      <c r="C129" s="635">
        <f t="shared" si="20"/>
        <v>0</v>
      </c>
      <c r="D129" s="635">
        <f t="shared" si="21"/>
        <v>0</v>
      </c>
      <c r="E129" s="635">
        <f t="shared" si="15"/>
        <v>0</v>
      </c>
      <c r="F129" s="635">
        <f t="shared" si="22"/>
        <v>0</v>
      </c>
      <c r="G129" s="635">
        <f t="shared" si="23"/>
        <v>0</v>
      </c>
      <c r="H129" s="635">
        <f t="shared" si="24"/>
        <v>0</v>
      </c>
      <c r="I129" s="635">
        <f t="shared" si="16"/>
        <v>0</v>
      </c>
      <c r="J129" s="632">
        <f t="shared" si="25"/>
        <v>0</v>
      </c>
      <c r="K129" s="632">
        <f t="shared" si="17"/>
        <v>0</v>
      </c>
      <c r="L129" s="636">
        <f t="shared" si="26"/>
        <v>1</v>
      </c>
      <c r="M129" s="635">
        <f t="shared" si="18"/>
        <v>0</v>
      </c>
    </row>
    <row r="130" spans="1:13">
      <c r="A130" s="633">
        <f t="shared" si="19"/>
        <v>0</v>
      </c>
      <c r="B130" s="634">
        <f t="shared" si="14"/>
        <v>0</v>
      </c>
      <c r="C130" s="635">
        <f t="shared" si="20"/>
        <v>0</v>
      </c>
      <c r="D130" s="635">
        <f t="shared" si="21"/>
        <v>0</v>
      </c>
      <c r="E130" s="635">
        <f t="shared" si="15"/>
        <v>0</v>
      </c>
      <c r="F130" s="635">
        <f t="shared" si="22"/>
        <v>0</v>
      </c>
      <c r="G130" s="635">
        <f t="shared" si="23"/>
        <v>0</v>
      </c>
      <c r="H130" s="635">
        <f t="shared" si="24"/>
        <v>0</v>
      </c>
      <c r="I130" s="635">
        <f t="shared" si="16"/>
        <v>0</v>
      </c>
      <c r="J130" s="632">
        <f t="shared" si="25"/>
        <v>0</v>
      </c>
      <c r="K130" s="632">
        <f t="shared" si="17"/>
        <v>0</v>
      </c>
      <c r="L130" s="636">
        <f t="shared" si="26"/>
        <v>1</v>
      </c>
      <c r="M130" s="635">
        <f t="shared" si="18"/>
        <v>0</v>
      </c>
    </row>
    <row r="131" spans="1:13">
      <c r="A131" s="633">
        <f t="shared" si="19"/>
        <v>0</v>
      </c>
      <c r="B131" s="634">
        <f t="shared" si="14"/>
        <v>0</v>
      </c>
      <c r="C131" s="635">
        <f t="shared" si="20"/>
        <v>0</v>
      </c>
      <c r="D131" s="635">
        <f t="shared" si="21"/>
        <v>0</v>
      </c>
      <c r="E131" s="635">
        <f t="shared" si="15"/>
        <v>0</v>
      </c>
      <c r="F131" s="635">
        <f t="shared" si="22"/>
        <v>0</v>
      </c>
      <c r="G131" s="635">
        <f t="shared" si="23"/>
        <v>0</v>
      </c>
      <c r="H131" s="635">
        <f t="shared" si="24"/>
        <v>0</v>
      </c>
      <c r="I131" s="635">
        <f t="shared" si="16"/>
        <v>0</v>
      </c>
      <c r="J131" s="632">
        <f t="shared" si="25"/>
        <v>0</v>
      </c>
      <c r="K131" s="632">
        <f t="shared" si="17"/>
        <v>0</v>
      </c>
      <c r="L131" s="636">
        <f t="shared" si="26"/>
        <v>1</v>
      </c>
      <c r="M131" s="635">
        <f t="shared" si="18"/>
        <v>0</v>
      </c>
    </row>
    <row r="132" spans="1:13">
      <c r="A132" s="633">
        <f t="shared" si="19"/>
        <v>0</v>
      </c>
      <c r="B132" s="634">
        <f t="shared" si="14"/>
        <v>0</v>
      </c>
      <c r="C132" s="635">
        <f t="shared" si="20"/>
        <v>0</v>
      </c>
      <c r="D132" s="635">
        <f t="shared" si="21"/>
        <v>0</v>
      </c>
      <c r="E132" s="635">
        <f t="shared" si="15"/>
        <v>0</v>
      </c>
      <c r="F132" s="635">
        <f t="shared" si="22"/>
        <v>0</v>
      </c>
      <c r="G132" s="635">
        <f t="shared" si="23"/>
        <v>0</v>
      </c>
      <c r="H132" s="635">
        <f t="shared" si="24"/>
        <v>0</v>
      </c>
      <c r="I132" s="635">
        <f t="shared" si="16"/>
        <v>0</v>
      </c>
      <c r="J132" s="632">
        <f t="shared" si="25"/>
        <v>0</v>
      </c>
      <c r="K132" s="632">
        <f t="shared" si="17"/>
        <v>0</v>
      </c>
      <c r="L132" s="636">
        <f t="shared" si="26"/>
        <v>1</v>
      </c>
      <c r="M132" s="635">
        <f t="shared" si="18"/>
        <v>0</v>
      </c>
    </row>
    <row r="133" spans="1:13">
      <c r="A133" s="633">
        <f t="shared" si="19"/>
        <v>0</v>
      </c>
      <c r="B133" s="634">
        <f t="shared" si="14"/>
        <v>0</v>
      </c>
      <c r="C133" s="635">
        <f t="shared" si="20"/>
        <v>0</v>
      </c>
      <c r="D133" s="635">
        <f t="shared" si="21"/>
        <v>0</v>
      </c>
      <c r="E133" s="635">
        <f t="shared" si="15"/>
        <v>0</v>
      </c>
      <c r="F133" s="635">
        <f t="shared" si="22"/>
        <v>0</v>
      </c>
      <c r="G133" s="635">
        <f t="shared" si="23"/>
        <v>0</v>
      </c>
      <c r="H133" s="635">
        <f t="shared" si="24"/>
        <v>0</v>
      </c>
      <c r="I133" s="635">
        <f t="shared" si="16"/>
        <v>0</v>
      </c>
      <c r="J133" s="632">
        <f t="shared" si="25"/>
        <v>0</v>
      </c>
      <c r="K133" s="632">
        <f t="shared" si="17"/>
        <v>0</v>
      </c>
      <c r="L133" s="636">
        <f t="shared" si="26"/>
        <v>1</v>
      </c>
      <c r="M133" s="635">
        <f t="shared" si="18"/>
        <v>0</v>
      </c>
    </row>
    <row r="134" spans="1:13">
      <c r="A134" s="633">
        <f t="shared" si="19"/>
        <v>0</v>
      </c>
      <c r="B134" s="634">
        <f t="shared" si="14"/>
        <v>0</v>
      </c>
      <c r="C134" s="635">
        <f t="shared" si="20"/>
        <v>0</v>
      </c>
      <c r="D134" s="635">
        <f t="shared" si="21"/>
        <v>0</v>
      </c>
      <c r="E134" s="635">
        <f t="shared" si="15"/>
        <v>0</v>
      </c>
      <c r="F134" s="635">
        <f t="shared" si="22"/>
        <v>0</v>
      </c>
      <c r="G134" s="635">
        <f t="shared" si="23"/>
        <v>0</v>
      </c>
      <c r="H134" s="635">
        <f t="shared" si="24"/>
        <v>0</v>
      </c>
      <c r="I134" s="635">
        <f t="shared" si="16"/>
        <v>0</v>
      </c>
      <c r="J134" s="632">
        <f t="shared" si="25"/>
        <v>0</v>
      </c>
      <c r="K134" s="632">
        <f t="shared" si="17"/>
        <v>0</v>
      </c>
      <c r="L134" s="636">
        <f t="shared" si="26"/>
        <v>1</v>
      </c>
      <c r="M134" s="635">
        <f t="shared" si="18"/>
        <v>0</v>
      </c>
    </row>
    <row r="135" spans="1:13">
      <c r="A135" s="633">
        <f t="shared" si="19"/>
        <v>0</v>
      </c>
      <c r="B135" s="634">
        <f t="shared" si="14"/>
        <v>0</v>
      </c>
      <c r="C135" s="635">
        <f t="shared" si="20"/>
        <v>0</v>
      </c>
      <c r="D135" s="635">
        <f t="shared" si="21"/>
        <v>0</v>
      </c>
      <c r="E135" s="635">
        <f t="shared" si="15"/>
        <v>0</v>
      </c>
      <c r="F135" s="635">
        <f t="shared" si="22"/>
        <v>0</v>
      </c>
      <c r="G135" s="635">
        <f t="shared" si="23"/>
        <v>0</v>
      </c>
      <c r="H135" s="635">
        <f t="shared" si="24"/>
        <v>0</v>
      </c>
      <c r="I135" s="635">
        <f t="shared" si="16"/>
        <v>0</v>
      </c>
      <c r="J135" s="632">
        <f t="shared" si="25"/>
        <v>0</v>
      </c>
      <c r="K135" s="632">
        <f t="shared" si="17"/>
        <v>0</v>
      </c>
      <c r="L135" s="636">
        <f t="shared" si="26"/>
        <v>1</v>
      </c>
      <c r="M135" s="635">
        <f t="shared" si="18"/>
        <v>0</v>
      </c>
    </row>
    <row r="136" spans="1:13">
      <c r="A136" s="633">
        <f t="shared" si="19"/>
        <v>0</v>
      </c>
      <c r="B136" s="634">
        <f t="shared" si="14"/>
        <v>0</v>
      </c>
      <c r="C136" s="635">
        <f t="shared" si="20"/>
        <v>0</v>
      </c>
      <c r="D136" s="635">
        <f t="shared" si="21"/>
        <v>0</v>
      </c>
      <c r="E136" s="635">
        <f t="shared" si="15"/>
        <v>0</v>
      </c>
      <c r="F136" s="635">
        <f t="shared" si="22"/>
        <v>0</v>
      </c>
      <c r="G136" s="635">
        <f t="shared" si="23"/>
        <v>0</v>
      </c>
      <c r="H136" s="635">
        <f t="shared" si="24"/>
        <v>0</v>
      </c>
      <c r="I136" s="635">
        <f t="shared" si="16"/>
        <v>0</v>
      </c>
      <c r="J136" s="632">
        <f t="shared" si="25"/>
        <v>0</v>
      </c>
      <c r="K136" s="632">
        <f t="shared" si="17"/>
        <v>0</v>
      </c>
      <c r="L136" s="636">
        <f t="shared" si="26"/>
        <v>1</v>
      </c>
      <c r="M136" s="635">
        <f t="shared" si="18"/>
        <v>0</v>
      </c>
    </row>
    <row r="137" spans="1:13">
      <c r="A137" s="633">
        <f t="shared" si="19"/>
        <v>0</v>
      </c>
      <c r="B137" s="634">
        <f t="shared" si="14"/>
        <v>0</v>
      </c>
      <c r="C137" s="635">
        <f t="shared" si="20"/>
        <v>0</v>
      </c>
      <c r="D137" s="635">
        <f t="shared" si="21"/>
        <v>0</v>
      </c>
      <c r="E137" s="635">
        <f t="shared" si="15"/>
        <v>0</v>
      </c>
      <c r="F137" s="635">
        <f t="shared" si="22"/>
        <v>0</v>
      </c>
      <c r="G137" s="635">
        <f t="shared" si="23"/>
        <v>0</v>
      </c>
      <c r="H137" s="635">
        <f t="shared" si="24"/>
        <v>0</v>
      </c>
      <c r="I137" s="635">
        <f t="shared" si="16"/>
        <v>0</v>
      </c>
      <c r="J137" s="632">
        <f t="shared" si="25"/>
        <v>0</v>
      </c>
      <c r="K137" s="632">
        <f t="shared" si="17"/>
        <v>0</v>
      </c>
      <c r="L137" s="636">
        <f t="shared" si="26"/>
        <v>1</v>
      </c>
      <c r="M137" s="635">
        <f t="shared" si="18"/>
        <v>0</v>
      </c>
    </row>
    <row r="138" spans="1:13">
      <c r="A138" s="633">
        <f t="shared" si="19"/>
        <v>0</v>
      </c>
      <c r="B138" s="634">
        <f t="shared" si="14"/>
        <v>0</v>
      </c>
      <c r="C138" s="635">
        <f t="shared" si="20"/>
        <v>0</v>
      </c>
      <c r="D138" s="635">
        <f t="shared" si="21"/>
        <v>0</v>
      </c>
      <c r="E138" s="635">
        <f t="shared" si="15"/>
        <v>0</v>
      </c>
      <c r="F138" s="635">
        <f t="shared" si="22"/>
        <v>0</v>
      </c>
      <c r="G138" s="635">
        <f t="shared" si="23"/>
        <v>0</v>
      </c>
      <c r="H138" s="635">
        <f t="shared" si="24"/>
        <v>0</v>
      </c>
      <c r="I138" s="635">
        <f t="shared" si="16"/>
        <v>0</v>
      </c>
      <c r="J138" s="632">
        <f t="shared" si="25"/>
        <v>0</v>
      </c>
      <c r="K138" s="632">
        <f t="shared" si="17"/>
        <v>0</v>
      </c>
      <c r="L138" s="636">
        <f t="shared" si="26"/>
        <v>1</v>
      </c>
      <c r="M138" s="635">
        <f t="shared" si="18"/>
        <v>0</v>
      </c>
    </row>
    <row r="139" spans="1:13">
      <c r="A139" s="633">
        <f t="shared" si="19"/>
        <v>0</v>
      </c>
      <c r="B139" s="634">
        <f t="shared" si="14"/>
        <v>0</v>
      </c>
      <c r="C139" s="635">
        <f t="shared" si="20"/>
        <v>0</v>
      </c>
      <c r="D139" s="635">
        <f t="shared" si="21"/>
        <v>0</v>
      </c>
      <c r="E139" s="635">
        <f t="shared" si="15"/>
        <v>0</v>
      </c>
      <c r="F139" s="635">
        <f t="shared" si="22"/>
        <v>0</v>
      </c>
      <c r="G139" s="635">
        <f t="shared" si="23"/>
        <v>0</v>
      </c>
      <c r="H139" s="635">
        <f t="shared" si="24"/>
        <v>0</v>
      </c>
      <c r="I139" s="635">
        <f t="shared" si="16"/>
        <v>0</v>
      </c>
      <c r="J139" s="632">
        <f t="shared" si="25"/>
        <v>0</v>
      </c>
      <c r="K139" s="632">
        <f t="shared" si="17"/>
        <v>0</v>
      </c>
      <c r="L139" s="636">
        <f t="shared" si="26"/>
        <v>1</v>
      </c>
      <c r="M139" s="635">
        <f t="shared" si="18"/>
        <v>0</v>
      </c>
    </row>
    <row r="140" spans="1:13">
      <c r="A140" s="633">
        <f t="shared" si="19"/>
        <v>0</v>
      </c>
      <c r="B140" s="634">
        <f t="shared" si="14"/>
        <v>0</v>
      </c>
      <c r="C140" s="635">
        <f t="shared" si="20"/>
        <v>0</v>
      </c>
      <c r="D140" s="635">
        <f t="shared" si="21"/>
        <v>0</v>
      </c>
      <c r="E140" s="635">
        <f t="shared" si="15"/>
        <v>0</v>
      </c>
      <c r="F140" s="635">
        <f t="shared" si="22"/>
        <v>0</v>
      </c>
      <c r="G140" s="635">
        <f t="shared" si="23"/>
        <v>0</v>
      </c>
      <c r="H140" s="635">
        <f t="shared" si="24"/>
        <v>0</v>
      </c>
      <c r="I140" s="635">
        <f t="shared" si="16"/>
        <v>0</v>
      </c>
      <c r="J140" s="632">
        <f t="shared" si="25"/>
        <v>0</v>
      </c>
      <c r="K140" s="632">
        <f t="shared" si="17"/>
        <v>0</v>
      </c>
      <c r="L140" s="636">
        <f t="shared" si="26"/>
        <v>1</v>
      </c>
      <c r="M140" s="635">
        <f t="shared" si="18"/>
        <v>0</v>
      </c>
    </row>
    <row r="141" spans="1:13">
      <c r="A141" s="633">
        <f t="shared" si="19"/>
        <v>0</v>
      </c>
      <c r="B141" s="634">
        <f t="shared" si="14"/>
        <v>0</v>
      </c>
      <c r="C141" s="635">
        <f t="shared" si="20"/>
        <v>0</v>
      </c>
      <c r="D141" s="635">
        <f t="shared" si="21"/>
        <v>0</v>
      </c>
      <c r="E141" s="635">
        <f t="shared" si="15"/>
        <v>0</v>
      </c>
      <c r="F141" s="635">
        <f t="shared" si="22"/>
        <v>0</v>
      </c>
      <c r="G141" s="635">
        <f t="shared" si="23"/>
        <v>0</v>
      </c>
      <c r="H141" s="635">
        <f t="shared" si="24"/>
        <v>0</v>
      </c>
      <c r="I141" s="635">
        <f t="shared" si="16"/>
        <v>0</v>
      </c>
      <c r="J141" s="632">
        <f t="shared" si="25"/>
        <v>0</v>
      </c>
      <c r="K141" s="632">
        <f t="shared" si="17"/>
        <v>0</v>
      </c>
      <c r="L141" s="636">
        <f t="shared" si="26"/>
        <v>1</v>
      </c>
      <c r="M141" s="635">
        <f t="shared" si="18"/>
        <v>0</v>
      </c>
    </row>
    <row r="142" spans="1:13">
      <c r="A142" s="633">
        <f t="shared" si="19"/>
        <v>0</v>
      </c>
      <c r="B142" s="634">
        <f t="shared" si="14"/>
        <v>0</v>
      </c>
      <c r="C142" s="635">
        <f t="shared" si="20"/>
        <v>0</v>
      </c>
      <c r="D142" s="635">
        <f t="shared" si="21"/>
        <v>0</v>
      </c>
      <c r="E142" s="635">
        <f t="shared" si="15"/>
        <v>0</v>
      </c>
      <c r="F142" s="635">
        <f t="shared" si="22"/>
        <v>0</v>
      </c>
      <c r="G142" s="635">
        <f t="shared" si="23"/>
        <v>0</v>
      </c>
      <c r="H142" s="635">
        <f t="shared" si="24"/>
        <v>0</v>
      </c>
      <c r="I142" s="635">
        <f t="shared" si="16"/>
        <v>0</v>
      </c>
      <c r="J142" s="632">
        <f t="shared" si="25"/>
        <v>0</v>
      </c>
      <c r="K142" s="632">
        <f t="shared" si="17"/>
        <v>0</v>
      </c>
      <c r="L142" s="636">
        <f t="shared" si="26"/>
        <v>1</v>
      </c>
      <c r="M142" s="635">
        <f t="shared" si="18"/>
        <v>0</v>
      </c>
    </row>
    <row r="143" spans="1:13">
      <c r="A143" s="633">
        <f t="shared" si="19"/>
        <v>0</v>
      </c>
      <c r="B143" s="634">
        <f t="shared" si="14"/>
        <v>0</v>
      </c>
      <c r="C143" s="635">
        <f t="shared" si="20"/>
        <v>0</v>
      </c>
      <c r="D143" s="635">
        <f t="shared" si="21"/>
        <v>0</v>
      </c>
      <c r="E143" s="635">
        <f t="shared" si="15"/>
        <v>0</v>
      </c>
      <c r="F143" s="635">
        <f t="shared" si="22"/>
        <v>0</v>
      </c>
      <c r="G143" s="635">
        <f t="shared" si="23"/>
        <v>0</v>
      </c>
      <c r="H143" s="635">
        <f t="shared" si="24"/>
        <v>0</v>
      </c>
      <c r="I143" s="635">
        <f t="shared" si="16"/>
        <v>0</v>
      </c>
      <c r="J143" s="632">
        <f t="shared" si="25"/>
        <v>0</v>
      </c>
      <c r="K143" s="632">
        <f t="shared" si="17"/>
        <v>0</v>
      </c>
      <c r="L143" s="636">
        <f t="shared" si="26"/>
        <v>1</v>
      </c>
      <c r="M143" s="635">
        <f t="shared" si="18"/>
        <v>0</v>
      </c>
    </row>
    <row r="144" spans="1:13">
      <c r="A144" s="633">
        <f t="shared" si="19"/>
        <v>0</v>
      </c>
      <c r="B144" s="634">
        <f t="shared" si="14"/>
        <v>0</v>
      </c>
      <c r="C144" s="635">
        <f t="shared" si="20"/>
        <v>0</v>
      </c>
      <c r="D144" s="635">
        <f t="shared" si="21"/>
        <v>0</v>
      </c>
      <c r="E144" s="635">
        <f t="shared" si="15"/>
        <v>0</v>
      </c>
      <c r="F144" s="635">
        <f t="shared" si="22"/>
        <v>0</v>
      </c>
      <c r="G144" s="635">
        <f t="shared" si="23"/>
        <v>0</v>
      </c>
      <c r="H144" s="635">
        <f t="shared" si="24"/>
        <v>0</v>
      </c>
      <c r="I144" s="635">
        <f t="shared" si="16"/>
        <v>0</v>
      </c>
      <c r="J144" s="632">
        <f t="shared" si="25"/>
        <v>0</v>
      </c>
      <c r="K144" s="632">
        <f t="shared" si="17"/>
        <v>0</v>
      </c>
      <c r="L144" s="636">
        <f t="shared" si="26"/>
        <v>1</v>
      </c>
      <c r="M144" s="635">
        <f t="shared" si="18"/>
        <v>0</v>
      </c>
    </row>
    <row r="145" spans="1:13">
      <c r="A145" s="633">
        <f t="shared" si="19"/>
        <v>0</v>
      </c>
      <c r="B145" s="634">
        <f t="shared" si="14"/>
        <v>0</v>
      </c>
      <c r="C145" s="635">
        <f t="shared" si="20"/>
        <v>0</v>
      </c>
      <c r="D145" s="635">
        <f t="shared" si="21"/>
        <v>0</v>
      </c>
      <c r="E145" s="635">
        <f t="shared" si="15"/>
        <v>0</v>
      </c>
      <c r="F145" s="635">
        <f t="shared" si="22"/>
        <v>0</v>
      </c>
      <c r="G145" s="635">
        <f t="shared" si="23"/>
        <v>0</v>
      </c>
      <c r="H145" s="635">
        <f t="shared" si="24"/>
        <v>0</v>
      </c>
      <c r="I145" s="635">
        <f t="shared" si="16"/>
        <v>0</v>
      </c>
      <c r="J145" s="632">
        <f t="shared" si="25"/>
        <v>0</v>
      </c>
      <c r="K145" s="632">
        <f t="shared" si="17"/>
        <v>0</v>
      </c>
      <c r="L145" s="636">
        <f t="shared" si="26"/>
        <v>1</v>
      </c>
      <c r="M145" s="635">
        <f t="shared" si="18"/>
        <v>0</v>
      </c>
    </row>
    <row r="146" spans="1:13">
      <c r="A146" s="633">
        <f t="shared" si="19"/>
        <v>0</v>
      </c>
      <c r="B146" s="634">
        <f t="shared" ref="B146:B209" si="27">IF(Pay_Num&lt;&gt;0,DATE(YEAR(Loan_Start),MONTH(Loan_Start)+(Pay_Num)*12/Num_Pmt_Per_Year,DAY(Loan_Start)),0)</f>
        <v>0</v>
      </c>
      <c r="C146" s="635">
        <f t="shared" si="20"/>
        <v>0</v>
      </c>
      <c r="D146" s="635">
        <f t="shared" si="21"/>
        <v>0</v>
      </c>
      <c r="E146" s="635">
        <f t="shared" ref="E146:E209" si="28">IF(AND(Pay_Num&lt;&gt;0,Sched_Pay+Scheduled_Extra_Payments&lt;Beg_Bal),Scheduled_Extra_Payments,IF(AND(Pay_Num&lt;&gt;0,Beg_Bal-Sched_Pay&gt;0),Beg_Bal-Sched_Pay,IF(Pay_Num&lt;&gt;0,0,0)))</f>
        <v>0</v>
      </c>
      <c r="F146" s="635">
        <f t="shared" si="22"/>
        <v>0</v>
      </c>
      <c r="G146" s="635">
        <f t="shared" si="23"/>
        <v>0</v>
      </c>
      <c r="H146" s="635">
        <f t="shared" si="24"/>
        <v>0</v>
      </c>
      <c r="I146" s="635">
        <f t="shared" ref="I146:I209" si="29">IF(AND(Pay_Num&lt;&gt;0,Sched_Pay+Extra_Pay&lt;Beg_Bal),Beg_Bal-Princ,IF(Pay_Num&lt;&gt;0,0,0))</f>
        <v>0</v>
      </c>
      <c r="J146" s="632">
        <f t="shared" si="25"/>
        <v>0</v>
      </c>
      <c r="K146" s="632">
        <f t="shared" ref="K146:K209" si="30">H147-J147</f>
        <v>0</v>
      </c>
      <c r="L146" s="636">
        <f t="shared" si="26"/>
        <v>1</v>
      </c>
      <c r="M146" s="635">
        <f t="shared" ref="M146:M209" si="31">K146+J146</f>
        <v>0</v>
      </c>
    </row>
    <row r="147" spans="1:13">
      <c r="A147" s="633">
        <f t="shared" ref="A147:A210" si="32">IF(Values_Entered,A146+1,0)</f>
        <v>0</v>
      </c>
      <c r="B147" s="634">
        <f t="shared" si="27"/>
        <v>0</v>
      </c>
      <c r="C147" s="635">
        <f t="shared" ref="C147:C210" si="33">IF(Pay_Num&lt;&gt;0,I146,0)</f>
        <v>0</v>
      </c>
      <c r="D147" s="635">
        <f t="shared" ref="D147:D210" si="34">G147+H147</f>
        <v>0</v>
      </c>
      <c r="E147" s="635">
        <f t="shared" si="28"/>
        <v>0</v>
      </c>
      <c r="F147" s="635">
        <f t="shared" ref="F147:F210" si="35">IF(AND(Pay_Num&lt;&gt;0,Sched_Pay+Extra_Pay&lt;Beg_Bal),Sched_Pay+Extra_Pay,IF(Pay_Num&lt;&gt;0,Beg_Bal,0))</f>
        <v>0</v>
      </c>
      <c r="G147" s="635">
        <f t="shared" ref="G147:G210" si="36">IF(I146=0,0,IF(Pay_Num&lt;&gt;0,Loan_Amount/Loan_Years/Num_Pmt_Per_Year,0))</f>
        <v>0</v>
      </c>
      <c r="H147" s="635">
        <f t="shared" ref="H147:H210" si="37">IF(Pay_Num&lt;&gt;0,Beg_Bal*Interest_Rate/Num_Pmt_Per_Year,0)</f>
        <v>0</v>
      </c>
      <c r="I147" s="635">
        <f t="shared" si="29"/>
        <v>0</v>
      </c>
      <c r="J147" s="632">
        <f t="shared" ref="J147:J210" si="38">DAYS360(L147,B147)/360*H147</f>
        <v>0</v>
      </c>
      <c r="K147" s="632">
        <f t="shared" si="30"/>
        <v>0</v>
      </c>
      <c r="L147" s="636">
        <f t="shared" ref="L147:L210" si="39">DATE(YEAR(B147),1,1)</f>
        <v>1</v>
      </c>
      <c r="M147" s="635">
        <f t="shared" si="31"/>
        <v>0</v>
      </c>
    </row>
    <row r="148" spans="1:13">
      <c r="A148" s="633">
        <f t="shared" si="32"/>
        <v>0</v>
      </c>
      <c r="B148" s="634">
        <f t="shared" si="27"/>
        <v>0</v>
      </c>
      <c r="C148" s="635">
        <f t="shared" si="33"/>
        <v>0</v>
      </c>
      <c r="D148" s="635">
        <f t="shared" si="34"/>
        <v>0</v>
      </c>
      <c r="E148" s="635">
        <f t="shared" si="28"/>
        <v>0</v>
      </c>
      <c r="F148" s="635">
        <f t="shared" si="35"/>
        <v>0</v>
      </c>
      <c r="G148" s="635">
        <f t="shared" si="36"/>
        <v>0</v>
      </c>
      <c r="H148" s="635">
        <f t="shared" si="37"/>
        <v>0</v>
      </c>
      <c r="I148" s="635">
        <f t="shared" si="29"/>
        <v>0</v>
      </c>
      <c r="J148" s="632">
        <f t="shared" si="38"/>
        <v>0</v>
      </c>
      <c r="K148" s="632">
        <f t="shared" si="30"/>
        <v>0</v>
      </c>
      <c r="L148" s="636">
        <f t="shared" si="39"/>
        <v>1</v>
      </c>
      <c r="M148" s="635">
        <f t="shared" si="31"/>
        <v>0</v>
      </c>
    </row>
    <row r="149" spans="1:13">
      <c r="A149" s="633">
        <f t="shared" si="32"/>
        <v>0</v>
      </c>
      <c r="B149" s="634">
        <f t="shared" si="27"/>
        <v>0</v>
      </c>
      <c r="C149" s="635">
        <f t="shared" si="33"/>
        <v>0</v>
      </c>
      <c r="D149" s="635">
        <f t="shared" si="34"/>
        <v>0</v>
      </c>
      <c r="E149" s="635">
        <f t="shared" si="28"/>
        <v>0</v>
      </c>
      <c r="F149" s="635">
        <f t="shared" si="35"/>
        <v>0</v>
      </c>
      <c r="G149" s="635">
        <f t="shared" si="36"/>
        <v>0</v>
      </c>
      <c r="H149" s="635">
        <f t="shared" si="37"/>
        <v>0</v>
      </c>
      <c r="I149" s="635">
        <f t="shared" si="29"/>
        <v>0</v>
      </c>
      <c r="J149" s="632">
        <f t="shared" si="38"/>
        <v>0</v>
      </c>
      <c r="K149" s="632">
        <f t="shared" si="30"/>
        <v>0</v>
      </c>
      <c r="L149" s="636">
        <f t="shared" si="39"/>
        <v>1</v>
      </c>
      <c r="M149" s="635">
        <f t="shared" si="31"/>
        <v>0</v>
      </c>
    </row>
    <row r="150" spans="1:13">
      <c r="A150" s="633">
        <f t="shared" si="32"/>
        <v>0</v>
      </c>
      <c r="B150" s="634">
        <f t="shared" si="27"/>
        <v>0</v>
      </c>
      <c r="C150" s="635">
        <f t="shared" si="33"/>
        <v>0</v>
      </c>
      <c r="D150" s="635">
        <f t="shared" si="34"/>
        <v>0</v>
      </c>
      <c r="E150" s="635">
        <f t="shared" si="28"/>
        <v>0</v>
      </c>
      <c r="F150" s="635">
        <f t="shared" si="35"/>
        <v>0</v>
      </c>
      <c r="G150" s="635">
        <f t="shared" si="36"/>
        <v>0</v>
      </c>
      <c r="H150" s="635">
        <f t="shared" si="37"/>
        <v>0</v>
      </c>
      <c r="I150" s="635">
        <f t="shared" si="29"/>
        <v>0</v>
      </c>
      <c r="J150" s="632">
        <f t="shared" si="38"/>
        <v>0</v>
      </c>
      <c r="K150" s="632">
        <f t="shared" si="30"/>
        <v>0</v>
      </c>
      <c r="L150" s="636">
        <f t="shared" si="39"/>
        <v>1</v>
      </c>
      <c r="M150" s="635">
        <f t="shared" si="31"/>
        <v>0</v>
      </c>
    </row>
    <row r="151" spans="1:13">
      <c r="A151" s="633">
        <f t="shared" si="32"/>
        <v>0</v>
      </c>
      <c r="B151" s="634">
        <f t="shared" si="27"/>
        <v>0</v>
      </c>
      <c r="C151" s="635">
        <f t="shared" si="33"/>
        <v>0</v>
      </c>
      <c r="D151" s="635">
        <f t="shared" si="34"/>
        <v>0</v>
      </c>
      <c r="E151" s="635">
        <f t="shared" si="28"/>
        <v>0</v>
      </c>
      <c r="F151" s="635">
        <f t="shared" si="35"/>
        <v>0</v>
      </c>
      <c r="G151" s="635">
        <f t="shared" si="36"/>
        <v>0</v>
      </c>
      <c r="H151" s="635">
        <f t="shared" si="37"/>
        <v>0</v>
      </c>
      <c r="I151" s="635">
        <f t="shared" si="29"/>
        <v>0</v>
      </c>
      <c r="J151" s="632">
        <f t="shared" si="38"/>
        <v>0</v>
      </c>
      <c r="K151" s="632">
        <f t="shared" si="30"/>
        <v>0</v>
      </c>
      <c r="L151" s="636">
        <f t="shared" si="39"/>
        <v>1</v>
      </c>
      <c r="M151" s="635">
        <f t="shared" si="31"/>
        <v>0</v>
      </c>
    </row>
    <row r="152" spans="1:13">
      <c r="A152" s="633">
        <f t="shared" si="32"/>
        <v>0</v>
      </c>
      <c r="B152" s="634">
        <f t="shared" si="27"/>
        <v>0</v>
      </c>
      <c r="C152" s="635">
        <f t="shared" si="33"/>
        <v>0</v>
      </c>
      <c r="D152" s="635">
        <f t="shared" si="34"/>
        <v>0</v>
      </c>
      <c r="E152" s="635">
        <f t="shared" si="28"/>
        <v>0</v>
      </c>
      <c r="F152" s="635">
        <f t="shared" si="35"/>
        <v>0</v>
      </c>
      <c r="G152" s="635">
        <f t="shared" si="36"/>
        <v>0</v>
      </c>
      <c r="H152" s="635">
        <f t="shared" si="37"/>
        <v>0</v>
      </c>
      <c r="I152" s="635">
        <f t="shared" si="29"/>
        <v>0</v>
      </c>
      <c r="J152" s="632">
        <f t="shared" si="38"/>
        <v>0</v>
      </c>
      <c r="K152" s="632">
        <f t="shared" si="30"/>
        <v>0</v>
      </c>
      <c r="L152" s="636">
        <f t="shared" si="39"/>
        <v>1</v>
      </c>
      <c r="M152" s="635">
        <f t="shared" si="31"/>
        <v>0</v>
      </c>
    </row>
    <row r="153" spans="1:13">
      <c r="A153" s="633">
        <f t="shared" si="32"/>
        <v>0</v>
      </c>
      <c r="B153" s="634">
        <f t="shared" si="27"/>
        <v>0</v>
      </c>
      <c r="C153" s="635">
        <f t="shared" si="33"/>
        <v>0</v>
      </c>
      <c r="D153" s="635">
        <f t="shared" si="34"/>
        <v>0</v>
      </c>
      <c r="E153" s="635">
        <f t="shared" si="28"/>
        <v>0</v>
      </c>
      <c r="F153" s="635">
        <f t="shared" si="35"/>
        <v>0</v>
      </c>
      <c r="G153" s="635">
        <f t="shared" si="36"/>
        <v>0</v>
      </c>
      <c r="H153" s="635">
        <f t="shared" si="37"/>
        <v>0</v>
      </c>
      <c r="I153" s="635">
        <f t="shared" si="29"/>
        <v>0</v>
      </c>
      <c r="J153" s="632">
        <f t="shared" si="38"/>
        <v>0</v>
      </c>
      <c r="K153" s="632">
        <f t="shared" si="30"/>
        <v>0</v>
      </c>
      <c r="L153" s="636">
        <f t="shared" si="39"/>
        <v>1</v>
      </c>
      <c r="M153" s="635">
        <f t="shared" si="31"/>
        <v>0</v>
      </c>
    </row>
    <row r="154" spans="1:13">
      <c r="A154" s="633">
        <f t="shared" si="32"/>
        <v>0</v>
      </c>
      <c r="B154" s="634">
        <f t="shared" si="27"/>
        <v>0</v>
      </c>
      <c r="C154" s="635">
        <f t="shared" si="33"/>
        <v>0</v>
      </c>
      <c r="D154" s="635">
        <f t="shared" si="34"/>
        <v>0</v>
      </c>
      <c r="E154" s="635">
        <f t="shared" si="28"/>
        <v>0</v>
      </c>
      <c r="F154" s="635">
        <f t="shared" si="35"/>
        <v>0</v>
      </c>
      <c r="G154" s="635">
        <f t="shared" si="36"/>
        <v>0</v>
      </c>
      <c r="H154" s="635">
        <f t="shared" si="37"/>
        <v>0</v>
      </c>
      <c r="I154" s="635">
        <f t="shared" si="29"/>
        <v>0</v>
      </c>
      <c r="J154" s="632">
        <f t="shared" si="38"/>
        <v>0</v>
      </c>
      <c r="K154" s="632">
        <f t="shared" si="30"/>
        <v>0</v>
      </c>
      <c r="L154" s="636">
        <f t="shared" si="39"/>
        <v>1</v>
      </c>
      <c r="M154" s="635">
        <f t="shared" si="31"/>
        <v>0</v>
      </c>
    </row>
    <row r="155" spans="1:13">
      <c r="A155" s="633">
        <f t="shared" si="32"/>
        <v>0</v>
      </c>
      <c r="B155" s="634">
        <f t="shared" si="27"/>
        <v>0</v>
      </c>
      <c r="C155" s="635">
        <f t="shared" si="33"/>
        <v>0</v>
      </c>
      <c r="D155" s="635">
        <f t="shared" si="34"/>
        <v>0</v>
      </c>
      <c r="E155" s="635">
        <f t="shared" si="28"/>
        <v>0</v>
      </c>
      <c r="F155" s="635">
        <f t="shared" si="35"/>
        <v>0</v>
      </c>
      <c r="G155" s="635">
        <f t="shared" si="36"/>
        <v>0</v>
      </c>
      <c r="H155" s="635">
        <f t="shared" si="37"/>
        <v>0</v>
      </c>
      <c r="I155" s="635">
        <f t="shared" si="29"/>
        <v>0</v>
      </c>
      <c r="J155" s="632">
        <f t="shared" si="38"/>
        <v>0</v>
      </c>
      <c r="K155" s="632">
        <f t="shared" si="30"/>
        <v>0</v>
      </c>
      <c r="L155" s="636">
        <f t="shared" si="39"/>
        <v>1</v>
      </c>
      <c r="M155" s="635">
        <f t="shared" si="31"/>
        <v>0</v>
      </c>
    </row>
    <row r="156" spans="1:13">
      <c r="A156" s="633">
        <f t="shared" si="32"/>
        <v>0</v>
      </c>
      <c r="B156" s="634">
        <f t="shared" si="27"/>
        <v>0</v>
      </c>
      <c r="C156" s="635">
        <f t="shared" si="33"/>
        <v>0</v>
      </c>
      <c r="D156" s="635">
        <f t="shared" si="34"/>
        <v>0</v>
      </c>
      <c r="E156" s="635">
        <f t="shared" si="28"/>
        <v>0</v>
      </c>
      <c r="F156" s="635">
        <f t="shared" si="35"/>
        <v>0</v>
      </c>
      <c r="G156" s="635">
        <f t="shared" si="36"/>
        <v>0</v>
      </c>
      <c r="H156" s="635">
        <f t="shared" si="37"/>
        <v>0</v>
      </c>
      <c r="I156" s="635">
        <f t="shared" si="29"/>
        <v>0</v>
      </c>
      <c r="J156" s="632">
        <f t="shared" si="38"/>
        <v>0</v>
      </c>
      <c r="K156" s="632">
        <f t="shared" si="30"/>
        <v>0</v>
      </c>
      <c r="L156" s="636">
        <f t="shared" si="39"/>
        <v>1</v>
      </c>
      <c r="M156" s="635">
        <f t="shared" si="31"/>
        <v>0</v>
      </c>
    </row>
    <row r="157" spans="1:13">
      <c r="A157" s="633">
        <f t="shared" si="32"/>
        <v>0</v>
      </c>
      <c r="B157" s="634">
        <f t="shared" si="27"/>
        <v>0</v>
      </c>
      <c r="C157" s="635">
        <f t="shared" si="33"/>
        <v>0</v>
      </c>
      <c r="D157" s="635">
        <f t="shared" si="34"/>
        <v>0</v>
      </c>
      <c r="E157" s="635">
        <f t="shared" si="28"/>
        <v>0</v>
      </c>
      <c r="F157" s="635">
        <f t="shared" si="35"/>
        <v>0</v>
      </c>
      <c r="G157" s="635">
        <f t="shared" si="36"/>
        <v>0</v>
      </c>
      <c r="H157" s="635">
        <f t="shared" si="37"/>
        <v>0</v>
      </c>
      <c r="I157" s="635">
        <f t="shared" si="29"/>
        <v>0</v>
      </c>
      <c r="J157" s="632">
        <f t="shared" si="38"/>
        <v>0</v>
      </c>
      <c r="K157" s="632">
        <f t="shared" si="30"/>
        <v>0</v>
      </c>
      <c r="L157" s="636">
        <f t="shared" si="39"/>
        <v>1</v>
      </c>
      <c r="M157" s="635">
        <f t="shared" si="31"/>
        <v>0</v>
      </c>
    </row>
    <row r="158" spans="1:13">
      <c r="A158" s="633">
        <f t="shared" si="32"/>
        <v>0</v>
      </c>
      <c r="B158" s="634">
        <f t="shared" si="27"/>
        <v>0</v>
      </c>
      <c r="C158" s="635">
        <f t="shared" si="33"/>
        <v>0</v>
      </c>
      <c r="D158" s="635">
        <f t="shared" si="34"/>
        <v>0</v>
      </c>
      <c r="E158" s="635">
        <f t="shared" si="28"/>
        <v>0</v>
      </c>
      <c r="F158" s="635">
        <f t="shared" si="35"/>
        <v>0</v>
      </c>
      <c r="G158" s="635">
        <f t="shared" si="36"/>
        <v>0</v>
      </c>
      <c r="H158" s="635">
        <f t="shared" si="37"/>
        <v>0</v>
      </c>
      <c r="I158" s="635">
        <f t="shared" si="29"/>
        <v>0</v>
      </c>
      <c r="J158" s="632">
        <f t="shared" si="38"/>
        <v>0</v>
      </c>
      <c r="K158" s="632">
        <f t="shared" si="30"/>
        <v>0</v>
      </c>
      <c r="L158" s="636">
        <f t="shared" si="39"/>
        <v>1</v>
      </c>
      <c r="M158" s="635">
        <f t="shared" si="31"/>
        <v>0</v>
      </c>
    </row>
    <row r="159" spans="1:13">
      <c r="A159" s="633">
        <f t="shared" si="32"/>
        <v>0</v>
      </c>
      <c r="B159" s="634">
        <f t="shared" si="27"/>
        <v>0</v>
      </c>
      <c r="C159" s="635">
        <f t="shared" si="33"/>
        <v>0</v>
      </c>
      <c r="D159" s="635">
        <f t="shared" si="34"/>
        <v>0</v>
      </c>
      <c r="E159" s="635">
        <f t="shared" si="28"/>
        <v>0</v>
      </c>
      <c r="F159" s="635">
        <f t="shared" si="35"/>
        <v>0</v>
      </c>
      <c r="G159" s="635">
        <f t="shared" si="36"/>
        <v>0</v>
      </c>
      <c r="H159" s="635">
        <f t="shared" si="37"/>
        <v>0</v>
      </c>
      <c r="I159" s="635">
        <f t="shared" si="29"/>
        <v>0</v>
      </c>
      <c r="J159" s="632">
        <f t="shared" si="38"/>
        <v>0</v>
      </c>
      <c r="K159" s="632">
        <f t="shared" si="30"/>
        <v>0</v>
      </c>
      <c r="L159" s="636">
        <f t="shared" si="39"/>
        <v>1</v>
      </c>
      <c r="M159" s="635">
        <f t="shared" si="31"/>
        <v>0</v>
      </c>
    </row>
    <row r="160" spans="1:13">
      <c r="A160" s="633">
        <f t="shared" si="32"/>
        <v>0</v>
      </c>
      <c r="B160" s="634">
        <f t="shared" si="27"/>
        <v>0</v>
      </c>
      <c r="C160" s="635">
        <f t="shared" si="33"/>
        <v>0</v>
      </c>
      <c r="D160" s="635">
        <f t="shared" si="34"/>
        <v>0</v>
      </c>
      <c r="E160" s="635">
        <f t="shared" si="28"/>
        <v>0</v>
      </c>
      <c r="F160" s="635">
        <f t="shared" si="35"/>
        <v>0</v>
      </c>
      <c r="G160" s="635">
        <f t="shared" si="36"/>
        <v>0</v>
      </c>
      <c r="H160" s="635">
        <f t="shared" si="37"/>
        <v>0</v>
      </c>
      <c r="I160" s="635">
        <f t="shared" si="29"/>
        <v>0</v>
      </c>
      <c r="J160" s="632">
        <f t="shared" si="38"/>
        <v>0</v>
      </c>
      <c r="K160" s="632">
        <f t="shared" si="30"/>
        <v>0</v>
      </c>
      <c r="L160" s="636">
        <f t="shared" si="39"/>
        <v>1</v>
      </c>
      <c r="M160" s="635">
        <f t="shared" si="31"/>
        <v>0</v>
      </c>
    </row>
    <row r="161" spans="1:13">
      <c r="A161" s="633">
        <f t="shared" si="32"/>
        <v>0</v>
      </c>
      <c r="B161" s="634">
        <f t="shared" si="27"/>
        <v>0</v>
      </c>
      <c r="C161" s="635">
        <f t="shared" si="33"/>
        <v>0</v>
      </c>
      <c r="D161" s="635">
        <f t="shared" si="34"/>
        <v>0</v>
      </c>
      <c r="E161" s="635">
        <f t="shared" si="28"/>
        <v>0</v>
      </c>
      <c r="F161" s="635">
        <f t="shared" si="35"/>
        <v>0</v>
      </c>
      <c r="G161" s="635">
        <f t="shared" si="36"/>
        <v>0</v>
      </c>
      <c r="H161" s="635">
        <f t="shared" si="37"/>
        <v>0</v>
      </c>
      <c r="I161" s="635">
        <f t="shared" si="29"/>
        <v>0</v>
      </c>
      <c r="J161" s="632">
        <f t="shared" si="38"/>
        <v>0</v>
      </c>
      <c r="K161" s="632">
        <f t="shared" si="30"/>
        <v>0</v>
      </c>
      <c r="L161" s="636">
        <f t="shared" si="39"/>
        <v>1</v>
      </c>
      <c r="M161" s="635">
        <f t="shared" si="31"/>
        <v>0</v>
      </c>
    </row>
    <row r="162" spans="1:13">
      <c r="A162" s="633">
        <f t="shared" si="32"/>
        <v>0</v>
      </c>
      <c r="B162" s="634">
        <f t="shared" si="27"/>
        <v>0</v>
      </c>
      <c r="C162" s="635">
        <f t="shared" si="33"/>
        <v>0</v>
      </c>
      <c r="D162" s="635">
        <f t="shared" si="34"/>
        <v>0</v>
      </c>
      <c r="E162" s="635">
        <f t="shared" si="28"/>
        <v>0</v>
      </c>
      <c r="F162" s="635">
        <f t="shared" si="35"/>
        <v>0</v>
      </c>
      <c r="G162" s="635">
        <f t="shared" si="36"/>
        <v>0</v>
      </c>
      <c r="H162" s="635">
        <f t="shared" si="37"/>
        <v>0</v>
      </c>
      <c r="I162" s="635">
        <f t="shared" si="29"/>
        <v>0</v>
      </c>
      <c r="J162" s="632">
        <f t="shared" si="38"/>
        <v>0</v>
      </c>
      <c r="K162" s="632">
        <f t="shared" si="30"/>
        <v>0</v>
      </c>
      <c r="L162" s="636">
        <f t="shared" si="39"/>
        <v>1</v>
      </c>
      <c r="M162" s="635">
        <f t="shared" si="31"/>
        <v>0</v>
      </c>
    </row>
    <row r="163" spans="1:13">
      <c r="A163" s="633">
        <f t="shared" si="32"/>
        <v>0</v>
      </c>
      <c r="B163" s="634">
        <f t="shared" si="27"/>
        <v>0</v>
      </c>
      <c r="C163" s="635">
        <f t="shared" si="33"/>
        <v>0</v>
      </c>
      <c r="D163" s="635">
        <f t="shared" si="34"/>
        <v>0</v>
      </c>
      <c r="E163" s="635">
        <f t="shared" si="28"/>
        <v>0</v>
      </c>
      <c r="F163" s="635">
        <f t="shared" si="35"/>
        <v>0</v>
      </c>
      <c r="G163" s="635">
        <f t="shared" si="36"/>
        <v>0</v>
      </c>
      <c r="H163" s="635">
        <f t="shared" si="37"/>
        <v>0</v>
      </c>
      <c r="I163" s="635">
        <f t="shared" si="29"/>
        <v>0</v>
      </c>
      <c r="J163" s="632">
        <f t="shared" si="38"/>
        <v>0</v>
      </c>
      <c r="K163" s="632">
        <f t="shared" si="30"/>
        <v>0</v>
      </c>
      <c r="L163" s="636">
        <f t="shared" si="39"/>
        <v>1</v>
      </c>
      <c r="M163" s="635">
        <f t="shared" si="31"/>
        <v>0</v>
      </c>
    </row>
    <row r="164" spans="1:13">
      <c r="A164" s="633">
        <f t="shared" si="32"/>
        <v>0</v>
      </c>
      <c r="B164" s="634">
        <f t="shared" si="27"/>
        <v>0</v>
      </c>
      <c r="C164" s="635">
        <f t="shared" si="33"/>
        <v>0</v>
      </c>
      <c r="D164" s="635">
        <f t="shared" si="34"/>
        <v>0</v>
      </c>
      <c r="E164" s="635">
        <f t="shared" si="28"/>
        <v>0</v>
      </c>
      <c r="F164" s="635">
        <f t="shared" si="35"/>
        <v>0</v>
      </c>
      <c r="G164" s="635">
        <f t="shared" si="36"/>
        <v>0</v>
      </c>
      <c r="H164" s="635">
        <f t="shared" si="37"/>
        <v>0</v>
      </c>
      <c r="I164" s="635">
        <f t="shared" si="29"/>
        <v>0</v>
      </c>
      <c r="J164" s="632">
        <f t="shared" si="38"/>
        <v>0</v>
      </c>
      <c r="K164" s="632">
        <f t="shared" si="30"/>
        <v>0</v>
      </c>
      <c r="L164" s="636">
        <f t="shared" si="39"/>
        <v>1</v>
      </c>
      <c r="M164" s="635">
        <f t="shared" si="31"/>
        <v>0</v>
      </c>
    </row>
    <row r="165" spans="1:13">
      <c r="A165" s="633">
        <f t="shared" si="32"/>
        <v>0</v>
      </c>
      <c r="B165" s="634">
        <f t="shared" si="27"/>
        <v>0</v>
      </c>
      <c r="C165" s="635">
        <f t="shared" si="33"/>
        <v>0</v>
      </c>
      <c r="D165" s="635">
        <f t="shared" si="34"/>
        <v>0</v>
      </c>
      <c r="E165" s="635">
        <f t="shared" si="28"/>
        <v>0</v>
      </c>
      <c r="F165" s="635">
        <f t="shared" si="35"/>
        <v>0</v>
      </c>
      <c r="G165" s="635">
        <f t="shared" si="36"/>
        <v>0</v>
      </c>
      <c r="H165" s="635">
        <f t="shared" si="37"/>
        <v>0</v>
      </c>
      <c r="I165" s="635">
        <f t="shared" si="29"/>
        <v>0</v>
      </c>
      <c r="J165" s="632">
        <f t="shared" si="38"/>
        <v>0</v>
      </c>
      <c r="K165" s="632">
        <f t="shared" si="30"/>
        <v>0</v>
      </c>
      <c r="L165" s="636">
        <f t="shared" si="39"/>
        <v>1</v>
      </c>
      <c r="M165" s="635">
        <f t="shared" si="31"/>
        <v>0</v>
      </c>
    </row>
    <row r="166" spans="1:13">
      <c r="A166" s="633">
        <f t="shared" si="32"/>
        <v>0</v>
      </c>
      <c r="B166" s="634">
        <f t="shared" si="27"/>
        <v>0</v>
      </c>
      <c r="C166" s="635">
        <f t="shared" si="33"/>
        <v>0</v>
      </c>
      <c r="D166" s="635">
        <f t="shared" si="34"/>
        <v>0</v>
      </c>
      <c r="E166" s="635">
        <f t="shared" si="28"/>
        <v>0</v>
      </c>
      <c r="F166" s="635">
        <f t="shared" si="35"/>
        <v>0</v>
      </c>
      <c r="G166" s="635">
        <f t="shared" si="36"/>
        <v>0</v>
      </c>
      <c r="H166" s="635">
        <f t="shared" si="37"/>
        <v>0</v>
      </c>
      <c r="I166" s="635">
        <f t="shared" si="29"/>
        <v>0</v>
      </c>
      <c r="J166" s="632">
        <f t="shared" si="38"/>
        <v>0</v>
      </c>
      <c r="K166" s="632">
        <f t="shared" si="30"/>
        <v>0</v>
      </c>
      <c r="L166" s="636">
        <f t="shared" si="39"/>
        <v>1</v>
      </c>
      <c r="M166" s="635">
        <f t="shared" si="31"/>
        <v>0</v>
      </c>
    </row>
    <row r="167" spans="1:13">
      <c r="A167" s="633">
        <f t="shared" si="32"/>
        <v>0</v>
      </c>
      <c r="B167" s="634">
        <f t="shared" si="27"/>
        <v>0</v>
      </c>
      <c r="C167" s="635">
        <f t="shared" si="33"/>
        <v>0</v>
      </c>
      <c r="D167" s="635">
        <f t="shared" si="34"/>
        <v>0</v>
      </c>
      <c r="E167" s="635">
        <f t="shared" si="28"/>
        <v>0</v>
      </c>
      <c r="F167" s="635">
        <f t="shared" si="35"/>
        <v>0</v>
      </c>
      <c r="G167" s="635">
        <f t="shared" si="36"/>
        <v>0</v>
      </c>
      <c r="H167" s="635">
        <f t="shared" si="37"/>
        <v>0</v>
      </c>
      <c r="I167" s="635">
        <f t="shared" si="29"/>
        <v>0</v>
      </c>
      <c r="J167" s="632">
        <f t="shared" si="38"/>
        <v>0</v>
      </c>
      <c r="K167" s="632">
        <f t="shared" si="30"/>
        <v>0</v>
      </c>
      <c r="L167" s="636">
        <f t="shared" si="39"/>
        <v>1</v>
      </c>
      <c r="M167" s="635">
        <f t="shared" si="31"/>
        <v>0</v>
      </c>
    </row>
    <row r="168" spans="1:13">
      <c r="A168" s="633">
        <f t="shared" si="32"/>
        <v>0</v>
      </c>
      <c r="B168" s="634">
        <f t="shared" si="27"/>
        <v>0</v>
      </c>
      <c r="C168" s="635">
        <f t="shared" si="33"/>
        <v>0</v>
      </c>
      <c r="D168" s="635">
        <f t="shared" si="34"/>
        <v>0</v>
      </c>
      <c r="E168" s="635">
        <f t="shared" si="28"/>
        <v>0</v>
      </c>
      <c r="F168" s="635">
        <f t="shared" si="35"/>
        <v>0</v>
      </c>
      <c r="G168" s="635">
        <f t="shared" si="36"/>
        <v>0</v>
      </c>
      <c r="H168" s="635">
        <f t="shared" si="37"/>
        <v>0</v>
      </c>
      <c r="I168" s="635">
        <f t="shared" si="29"/>
        <v>0</v>
      </c>
      <c r="J168" s="632">
        <f t="shared" si="38"/>
        <v>0</v>
      </c>
      <c r="K168" s="632">
        <f t="shared" si="30"/>
        <v>0</v>
      </c>
      <c r="L168" s="636">
        <f t="shared" si="39"/>
        <v>1</v>
      </c>
      <c r="M168" s="635">
        <f t="shared" si="31"/>
        <v>0</v>
      </c>
    </row>
    <row r="169" spans="1:13">
      <c r="A169" s="633">
        <f t="shared" si="32"/>
        <v>0</v>
      </c>
      <c r="B169" s="634">
        <f t="shared" si="27"/>
        <v>0</v>
      </c>
      <c r="C169" s="635">
        <f t="shared" si="33"/>
        <v>0</v>
      </c>
      <c r="D169" s="635">
        <f t="shared" si="34"/>
        <v>0</v>
      </c>
      <c r="E169" s="635">
        <f t="shared" si="28"/>
        <v>0</v>
      </c>
      <c r="F169" s="635">
        <f t="shared" si="35"/>
        <v>0</v>
      </c>
      <c r="G169" s="635">
        <f t="shared" si="36"/>
        <v>0</v>
      </c>
      <c r="H169" s="635">
        <f t="shared" si="37"/>
        <v>0</v>
      </c>
      <c r="I169" s="635">
        <f t="shared" si="29"/>
        <v>0</v>
      </c>
      <c r="J169" s="632">
        <f t="shared" si="38"/>
        <v>0</v>
      </c>
      <c r="K169" s="632">
        <f t="shared" si="30"/>
        <v>0</v>
      </c>
      <c r="L169" s="636">
        <f t="shared" si="39"/>
        <v>1</v>
      </c>
      <c r="M169" s="635">
        <f t="shared" si="31"/>
        <v>0</v>
      </c>
    </row>
    <row r="170" spans="1:13">
      <c r="A170" s="633">
        <f t="shared" si="32"/>
        <v>0</v>
      </c>
      <c r="B170" s="634">
        <f t="shared" si="27"/>
        <v>0</v>
      </c>
      <c r="C170" s="635">
        <f t="shared" si="33"/>
        <v>0</v>
      </c>
      <c r="D170" s="635">
        <f t="shared" si="34"/>
        <v>0</v>
      </c>
      <c r="E170" s="635">
        <f t="shared" si="28"/>
        <v>0</v>
      </c>
      <c r="F170" s="635">
        <f t="shared" si="35"/>
        <v>0</v>
      </c>
      <c r="G170" s="635">
        <f t="shared" si="36"/>
        <v>0</v>
      </c>
      <c r="H170" s="635">
        <f t="shared" si="37"/>
        <v>0</v>
      </c>
      <c r="I170" s="635">
        <f t="shared" si="29"/>
        <v>0</v>
      </c>
      <c r="J170" s="632">
        <f t="shared" si="38"/>
        <v>0</v>
      </c>
      <c r="K170" s="632">
        <f t="shared" si="30"/>
        <v>0</v>
      </c>
      <c r="L170" s="636">
        <f t="shared" si="39"/>
        <v>1</v>
      </c>
      <c r="M170" s="635">
        <f t="shared" si="31"/>
        <v>0</v>
      </c>
    </row>
    <row r="171" spans="1:13">
      <c r="A171" s="633">
        <f t="shared" si="32"/>
        <v>0</v>
      </c>
      <c r="B171" s="634">
        <f t="shared" si="27"/>
        <v>0</v>
      </c>
      <c r="C171" s="635">
        <f t="shared" si="33"/>
        <v>0</v>
      </c>
      <c r="D171" s="635">
        <f t="shared" si="34"/>
        <v>0</v>
      </c>
      <c r="E171" s="635">
        <f t="shared" si="28"/>
        <v>0</v>
      </c>
      <c r="F171" s="635">
        <f t="shared" si="35"/>
        <v>0</v>
      </c>
      <c r="G171" s="635">
        <f t="shared" si="36"/>
        <v>0</v>
      </c>
      <c r="H171" s="635">
        <f t="shared" si="37"/>
        <v>0</v>
      </c>
      <c r="I171" s="635">
        <f t="shared" si="29"/>
        <v>0</v>
      </c>
      <c r="J171" s="632">
        <f t="shared" si="38"/>
        <v>0</v>
      </c>
      <c r="K171" s="632">
        <f t="shared" si="30"/>
        <v>0</v>
      </c>
      <c r="L171" s="636">
        <f t="shared" si="39"/>
        <v>1</v>
      </c>
      <c r="M171" s="635">
        <f t="shared" si="31"/>
        <v>0</v>
      </c>
    </row>
    <row r="172" spans="1:13">
      <c r="A172" s="633">
        <f t="shared" si="32"/>
        <v>0</v>
      </c>
      <c r="B172" s="634">
        <f t="shared" si="27"/>
        <v>0</v>
      </c>
      <c r="C172" s="635">
        <f t="shared" si="33"/>
        <v>0</v>
      </c>
      <c r="D172" s="635">
        <f t="shared" si="34"/>
        <v>0</v>
      </c>
      <c r="E172" s="635">
        <f t="shared" si="28"/>
        <v>0</v>
      </c>
      <c r="F172" s="635">
        <f t="shared" si="35"/>
        <v>0</v>
      </c>
      <c r="G172" s="635">
        <f t="shared" si="36"/>
        <v>0</v>
      </c>
      <c r="H172" s="635">
        <f t="shared" si="37"/>
        <v>0</v>
      </c>
      <c r="I172" s="635">
        <f t="shared" si="29"/>
        <v>0</v>
      </c>
      <c r="J172" s="632">
        <f t="shared" si="38"/>
        <v>0</v>
      </c>
      <c r="K172" s="632">
        <f t="shared" si="30"/>
        <v>0</v>
      </c>
      <c r="L172" s="636">
        <f t="shared" si="39"/>
        <v>1</v>
      </c>
      <c r="M172" s="635">
        <f t="shared" si="31"/>
        <v>0</v>
      </c>
    </row>
    <row r="173" spans="1:13">
      <c r="A173" s="633">
        <f t="shared" si="32"/>
        <v>0</v>
      </c>
      <c r="B173" s="634">
        <f t="shared" si="27"/>
        <v>0</v>
      </c>
      <c r="C173" s="635">
        <f t="shared" si="33"/>
        <v>0</v>
      </c>
      <c r="D173" s="635">
        <f t="shared" si="34"/>
        <v>0</v>
      </c>
      <c r="E173" s="635">
        <f t="shared" si="28"/>
        <v>0</v>
      </c>
      <c r="F173" s="635">
        <f t="shared" si="35"/>
        <v>0</v>
      </c>
      <c r="G173" s="635">
        <f t="shared" si="36"/>
        <v>0</v>
      </c>
      <c r="H173" s="635">
        <f t="shared" si="37"/>
        <v>0</v>
      </c>
      <c r="I173" s="635">
        <f t="shared" si="29"/>
        <v>0</v>
      </c>
      <c r="J173" s="632">
        <f t="shared" si="38"/>
        <v>0</v>
      </c>
      <c r="K173" s="632">
        <f t="shared" si="30"/>
        <v>0</v>
      </c>
      <c r="L173" s="636">
        <f t="shared" si="39"/>
        <v>1</v>
      </c>
      <c r="M173" s="635">
        <f t="shared" si="31"/>
        <v>0</v>
      </c>
    </row>
    <row r="174" spans="1:13">
      <c r="A174" s="633">
        <f t="shared" si="32"/>
        <v>0</v>
      </c>
      <c r="B174" s="634">
        <f t="shared" si="27"/>
        <v>0</v>
      </c>
      <c r="C174" s="635">
        <f t="shared" si="33"/>
        <v>0</v>
      </c>
      <c r="D174" s="635">
        <f t="shared" si="34"/>
        <v>0</v>
      </c>
      <c r="E174" s="635">
        <f t="shared" si="28"/>
        <v>0</v>
      </c>
      <c r="F174" s="635">
        <f t="shared" si="35"/>
        <v>0</v>
      </c>
      <c r="G174" s="635">
        <f t="shared" si="36"/>
        <v>0</v>
      </c>
      <c r="H174" s="635">
        <f t="shared" si="37"/>
        <v>0</v>
      </c>
      <c r="I174" s="635">
        <f t="shared" si="29"/>
        <v>0</v>
      </c>
      <c r="J174" s="632">
        <f t="shared" si="38"/>
        <v>0</v>
      </c>
      <c r="K174" s="632">
        <f t="shared" si="30"/>
        <v>0</v>
      </c>
      <c r="L174" s="636">
        <f t="shared" si="39"/>
        <v>1</v>
      </c>
      <c r="M174" s="635">
        <f t="shared" si="31"/>
        <v>0</v>
      </c>
    </row>
    <row r="175" spans="1:13">
      <c r="A175" s="633">
        <f t="shared" si="32"/>
        <v>0</v>
      </c>
      <c r="B175" s="634">
        <f t="shared" si="27"/>
        <v>0</v>
      </c>
      <c r="C175" s="635">
        <f t="shared" si="33"/>
        <v>0</v>
      </c>
      <c r="D175" s="635">
        <f t="shared" si="34"/>
        <v>0</v>
      </c>
      <c r="E175" s="635">
        <f t="shared" si="28"/>
        <v>0</v>
      </c>
      <c r="F175" s="635">
        <f t="shared" si="35"/>
        <v>0</v>
      </c>
      <c r="G175" s="635">
        <f t="shared" si="36"/>
        <v>0</v>
      </c>
      <c r="H175" s="635">
        <f t="shared" si="37"/>
        <v>0</v>
      </c>
      <c r="I175" s="635">
        <f t="shared" si="29"/>
        <v>0</v>
      </c>
      <c r="J175" s="632">
        <f t="shared" si="38"/>
        <v>0</v>
      </c>
      <c r="K175" s="632">
        <f t="shared" si="30"/>
        <v>0</v>
      </c>
      <c r="L175" s="636">
        <f t="shared" si="39"/>
        <v>1</v>
      </c>
      <c r="M175" s="635">
        <f t="shared" si="31"/>
        <v>0</v>
      </c>
    </row>
    <row r="176" spans="1:13">
      <c r="A176" s="633">
        <f t="shared" si="32"/>
        <v>0</v>
      </c>
      <c r="B176" s="634">
        <f t="shared" si="27"/>
        <v>0</v>
      </c>
      <c r="C176" s="635">
        <f t="shared" si="33"/>
        <v>0</v>
      </c>
      <c r="D176" s="635">
        <f t="shared" si="34"/>
        <v>0</v>
      </c>
      <c r="E176" s="635">
        <f t="shared" si="28"/>
        <v>0</v>
      </c>
      <c r="F176" s="635">
        <f t="shared" si="35"/>
        <v>0</v>
      </c>
      <c r="G176" s="635">
        <f t="shared" si="36"/>
        <v>0</v>
      </c>
      <c r="H176" s="635">
        <f t="shared" si="37"/>
        <v>0</v>
      </c>
      <c r="I176" s="635">
        <f t="shared" si="29"/>
        <v>0</v>
      </c>
      <c r="J176" s="632">
        <f t="shared" si="38"/>
        <v>0</v>
      </c>
      <c r="K176" s="632">
        <f t="shared" si="30"/>
        <v>0</v>
      </c>
      <c r="L176" s="636">
        <f t="shared" si="39"/>
        <v>1</v>
      </c>
      <c r="M176" s="635">
        <f t="shared" si="31"/>
        <v>0</v>
      </c>
    </row>
    <row r="177" spans="1:13">
      <c r="A177" s="633">
        <f t="shared" si="32"/>
        <v>0</v>
      </c>
      <c r="B177" s="634">
        <f t="shared" si="27"/>
        <v>0</v>
      </c>
      <c r="C177" s="635">
        <f t="shared" si="33"/>
        <v>0</v>
      </c>
      <c r="D177" s="635">
        <f t="shared" si="34"/>
        <v>0</v>
      </c>
      <c r="E177" s="635">
        <f t="shared" si="28"/>
        <v>0</v>
      </c>
      <c r="F177" s="635">
        <f t="shared" si="35"/>
        <v>0</v>
      </c>
      <c r="G177" s="635">
        <f t="shared" si="36"/>
        <v>0</v>
      </c>
      <c r="H177" s="635">
        <f t="shared" si="37"/>
        <v>0</v>
      </c>
      <c r="I177" s="635">
        <f t="shared" si="29"/>
        <v>0</v>
      </c>
      <c r="J177" s="632">
        <f t="shared" si="38"/>
        <v>0</v>
      </c>
      <c r="K177" s="632">
        <f t="shared" si="30"/>
        <v>0</v>
      </c>
      <c r="L177" s="636">
        <f t="shared" si="39"/>
        <v>1</v>
      </c>
      <c r="M177" s="635">
        <f t="shared" si="31"/>
        <v>0</v>
      </c>
    </row>
    <row r="178" spans="1:13">
      <c r="A178" s="633">
        <f t="shared" si="32"/>
        <v>0</v>
      </c>
      <c r="B178" s="634">
        <f t="shared" si="27"/>
        <v>0</v>
      </c>
      <c r="C178" s="635">
        <f t="shared" si="33"/>
        <v>0</v>
      </c>
      <c r="D178" s="635">
        <f t="shared" si="34"/>
        <v>0</v>
      </c>
      <c r="E178" s="635">
        <f t="shared" si="28"/>
        <v>0</v>
      </c>
      <c r="F178" s="635">
        <f t="shared" si="35"/>
        <v>0</v>
      </c>
      <c r="G178" s="635">
        <f t="shared" si="36"/>
        <v>0</v>
      </c>
      <c r="H178" s="635">
        <f t="shared" si="37"/>
        <v>0</v>
      </c>
      <c r="I178" s="635">
        <f t="shared" si="29"/>
        <v>0</v>
      </c>
      <c r="J178" s="632">
        <f t="shared" si="38"/>
        <v>0</v>
      </c>
      <c r="K178" s="632">
        <f t="shared" si="30"/>
        <v>0</v>
      </c>
      <c r="L178" s="636">
        <f t="shared" si="39"/>
        <v>1</v>
      </c>
      <c r="M178" s="635">
        <f t="shared" si="31"/>
        <v>0</v>
      </c>
    </row>
    <row r="179" spans="1:13">
      <c r="A179" s="633">
        <f t="shared" si="32"/>
        <v>0</v>
      </c>
      <c r="B179" s="634">
        <f t="shared" si="27"/>
        <v>0</v>
      </c>
      <c r="C179" s="635">
        <f t="shared" si="33"/>
        <v>0</v>
      </c>
      <c r="D179" s="635">
        <f t="shared" si="34"/>
        <v>0</v>
      </c>
      <c r="E179" s="635">
        <f t="shared" si="28"/>
        <v>0</v>
      </c>
      <c r="F179" s="635">
        <f t="shared" si="35"/>
        <v>0</v>
      </c>
      <c r="G179" s="635">
        <f t="shared" si="36"/>
        <v>0</v>
      </c>
      <c r="H179" s="635">
        <f t="shared" si="37"/>
        <v>0</v>
      </c>
      <c r="I179" s="635">
        <f t="shared" si="29"/>
        <v>0</v>
      </c>
      <c r="J179" s="632">
        <f t="shared" si="38"/>
        <v>0</v>
      </c>
      <c r="K179" s="632">
        <f t="shared" si="30"/>
        <v>0</v>
      </c>
      <c r="L179" s="636">
        <f t="shared" si="39"/>
        <v>1</v>
      </c>
      <c r="M179" s="635">
        <f t="shared" si="31"/>
        <v>0</v>
      </c>
    </row>
    <row r="180" spans="1:13">
      <c r="A180" s="633">
        <f t="shared" si="32"/>
        <v>0</v>
      </c>
      <c r="B180" s="634">
        <f t="shared" si="27"/>
        <v>0</v>
      </c>
      <c r="C180" s="635">
        <f t="shared" si="33"/>
        <v>0</v>
      </c>
      <c r="D180" s="635">
        <f t="shared" si="34"/>
        <v>0</v>
      </c>
      <c r="E180" s="635">
        <f t="shared" si="28"/>
        <v>0</v>
      </c>
      <c r="F180" s="635">
        <f t="shared" si="35"/>
        <v>0</v>
      </c>
      <c r="G180" s="635">
        <f t="shared" si="36"/>
        <v>0</v>
      </c>
      <c r="H180" s="635">
        <f t="shared" si="37"/>
        <v>0</v>
      </c>
      <c r="I180" s="635">
        <f t="shared" si="29"/>
        <v>0</v>
      </c>
      <c r="J180" s="632">
        <f t="shared" si="38"/>
        <v>0</v>
      </c>
      <c r="K180" s="632">
        <f t="shared" si="30"/>
        <v>0</v>
      </c>
      <c r="L180" s="636">
        <f t="shared" si="39"/>
        <v>1</v>
      </c>
      <c r="M180" s="635">
        <f t="shared" si="31"/>
        <v>0</v>
      </c>
    </row>
    <row r="181" spans="1:13">
      <c r="A181" s="633">
        <f t="shared" si="32"/>
        <v>0</v>
      </c>
      <c r="B181" s="634">
        <f t="shared" si="27"/>
        <v>0</v>
      </c>
      <c r="C181" s="635">
        <f t="shared" si="33"/>
        <v>0</v>
      </c>
      <c r="D181" s="635">
        <f t="shared" si="34"/>
        <v>0</v>
      </c>
      <c r="E181" s="635">
        <f t="shared" si="28"/>
        <v>0</v>
      </c>
      <c r="F181" s="635">
        <f t="shared" si="35"/>
        <v>0</v>
      </c>
      <c r="G181" s="635">
        <f t="shared" si="36"/>
        <v>0</v>
      </c>
      <c r="H181" s="635">
        <f t="shared" si="37"/>
        <v>0</v>
      </c>
      <c r="I181" s="635">
        <f t="shared" si="29"/>
        <v>0</v>
      </c>
      <c r="J181" s="632">
        <f t="shared" si="38"/>
        <v>0</v>
      </c>
      <c r="K181" s="632">
        <f t="shared" si="30"/>
        <v>0</v>
      </c>
      <c r="L181" s="636">
        <f t="shared" si="39"/>
        <v>1</v>
      </c>
      <c r="M181" s="635">
        <f t="shared" si="31"/>
        <v>0</v>
      </c>
    </row>
    <row r="182" spans="1:13">
      <c r="A182" s="633">
        <f t="shared" si="32"/>
        <v>0</v>
      </c>
      <c r="B182" s="634">
        <f t="shared" si="27"/>
        <v>0</v>
      </c>
      <c r="C182" s="635">
        <f t="shared" si="33"/>
        <v>0</v>
      </c>
      <c r="D182" s="635">
        <f t="shared" si="34"/>
        <v>0</v>
      </c>
      <c r="E182" s="635">
        <f t="shared" si="28"/>
        <v>0</v>
      </c>
      <c r="F182" s="635">
        <f t="shared" si="35"/>
        <v>0</v>
      </c>
      <c r="G182" s="635">
        <f t="shared" si="36"/>
        <v>0</v>
      </c>
      <c r="H182" s="635">
        <f t="shared" si="37"/>
        <v>0</v>
      </c>
      <c r="I182" s="635">
        <f t="shared" si="29"/>
        <v>0</v>
      </c>
      <c r="J182" s="632">
        <f t="shared" si="38"/>
        <v>0</v>
      </c>
      <c r="K182" s="632">
        <f t="shared" si="30"/>
        <v>0</v>
      </c>
      <c r="L182" s="636">
        <f t="shared" si="39"/>
        <v>1</v>
      </c>
      <c r="M182" s="635">
        <f t="shared" si="31"/>
        <v>0</v>
      </c>
    </row>
    <row r="183" spans="1:13">
      <c r="A183" s="633">
        <f t="shared" si="32"/>
        <v>0</v>
      </c>
      <c r="B183" s="634">
        <f t="shared" si="27"/>
        <v>0</v>
      </c>
      <c r="C183" s="635">
        <f t="shared" si="33"/>
        <v>0</v>
      </c>
      <c r="D183" s="635">
        <f t="shared" si="34"/>
        <v>0</v>
      </c>
      <c r="E183" s="635">
        <f t="shared" si="28"/>
        <v>0</v>
      </c>
      <c r="F183" s="635">
        <f t="shared" si="35"/>
        <v>0</v>
      </c>
      <c r="G183" s="635">
        <f t="shared" si="36"/>
        <v>0</v>
      </c>
      <c r="H183" s="635">
        <f t="shared" si="37"/>
        <v>0</v>
      </c>
      <c r="I183" s="635">
        <f t="shared" si="29"/>
        <v>0</v>
      </c>
      <c r="J183" s="632">
        <f t="shared" si="38"/>
        <v>0</v>
      </c>
      <c r="K183" s="632">
        <f t="shared" si="30"/>
        <v>0</v>
      </c>
      <c r="L183" s="636">
        <f t="shared" si="39"/>
        <v>1</v>
      </c>
      <c r="M183" s="635">
        <f t="shared" si="31"/>
        <v>0</v>
      </c>
    </row>
    <row r="184" spans="1:13">
      <c r="A184" s="633">
        <f t="shared" si="32"/>
        <v>0</v>
      </c>
      <c r="B184" s="634">
        <f t="shared" si="27"/>
        <v>0</v>
      </c>
      <c r="C184" s="635">
        <f t="shared" si="33"/>
        <v>0</v>
      </c>
      <c r="D184" s="635">
        <f t="shared" si="34"/>
        <v>0</v>
      </c>
      <c r="E184" s="635">
        <f t="shared" si="28"/>
        <v>0</v>
      </c>
      <c r="F184" s="635">
        <f t="shared" si="35"/>
        <v>0</v>
      </c>
      <c r="G184" s="635">
        <f t="shared" si="36"/>
        <v>0</v>
      </c>
      <c r="H184" s="635">
        <f t="shared" si="37"/>
        <v>0</v>
      </c>
      <c r="I184" s="635">
        <f t="shared" si="29"/>
        <v>0</v>
      </c>
      <c r="J184" s="632">
        <f t="shared" si="38"/>
        <v>0</v>
      </c>
      <c r="K184" s="632">
        <f t="shared" si="30"/>
        <v>0</v>
      </c>
      <c r="L184" s="636">
        <f t="shared" si="39"/>
        <v>1</v>
      </c>
      <c r="M184" s="635">
        <f t="shared" si="31"/>
        <v>0</v>
      </c>
    </row>
    <row r="185" spans="1:13">
      <c r="A185" s="633">
        <f t="shared" si="32"/>
        <v>0</v>
      </c>
      <c r="B185" s="634">
        <f t="shared" si="27"/>
        <v>0</v>
      </c>
      <c r="C185" s="635">
        <f t="shared" si="33"/>
        <v>0</v>
      </c>
      <c r="D185" s="635">
        <f t="shared" si="34"/>
        <v>0</v>
      </c>
      <c r="E185" s="635">
        <f t="shared" si="28"/>
        <v>0</v>
      </c>
      <c r="F185" s="635">
        <f t="shared" si="35"/>
        <v>0</v>
      </c>
      <c r="G185" s="635">
        <f t="shared" si="36"/>
        <v>0</v>
      </c>
      <c r="H185" s="635">
        <f t="shared" si="37"/>
        <v>0</v>
      </c>
      <c r="I185" s="635">
        <f t="shared" si="29"/>
        <v>0</v>
      </c>
      <c r="J185" s="632">
        <f t="shared" si="38"/>
        <v>0</v>
      </c>
      <c r="K185" s="632">
        <f t="shared" si="30"/>
        <v>0</v>
      </c>
      <c r="L185" s="636">
        <f t="shared" si="39"/>
        <v>1</v>
      </c>
      <c r="M185" s="635">
        <f t="shared" si="31"/>
        <v>0</v>
      </c>
    </row>
    <row r="186" spans="1:13">
      <c r="A186" s="633">
        <f t="shared" si="32"/>
        <v>0</v>
      </c>
      <c r="B186" s="634">
        <f t="shared" si="27"/>
        <v>0</v>
      </c>
      <c r="C186" s="635">
        <f t="shared" si="33"/>
        <v>0</v>
      </c>
      <c r="D186" s="635">
        <f t="shared" si="34"/>
        <v>0</v>
      </c>
      <c r="E186" s="635">
        <f t="shared" si="28"/>
        <v>0</v>
      </c>
      <c r="F186" s="635">
        <f t="shared" si="35"/>
        <v>0</v>
      </c>
      <c r="G186" s="635">
        <f t="shared" si="36"/>
        <v>0</v>
      </c>
      <c r="H186" s="635">
        <f t="shared" si="37"/>
        <v>0</v>
      </c>
      <c r="I186" s="635">
        <f t="shared" si="29"/>
        <v>0</v>
      </c>
      <c r="J186" s="632">
        <f t="shared" si="38"/>
        <v>0</v>
      </c>
      <c r="K186" s="632">
        <f t="shared" si="30"/>
        <v>0</v>
      </c>
      <c r="L186" s="636">
        <f t="shared" si="39"/>
        <v>1</v>
      </c>
      <c r="M186" s="635">
        <f t="shared" si="31"/>
        <v>0</v>
      </c>
    </row>
    <row r="187" spans="1:13">
      <c r="A187" s="633">
        <f t="shared" si="32"/>
        <v>0</v>
      </c>
      <c r="B187" s="634">
        <f t="shared" si="27"/>
        <v>0</v>
      </c>
      <c r="C187" s="635">
        <f t="shared" si="33"/>
        <v>0</v>
      </c>
      <c r="D187" s="635">
        <f t="shared" si="34"/>
        <v>0</v>
      </c>
      <c r="E187" s="635">
        <f t="shared" si="28"/>
        <v>0</v>
      </c>
      <c r="F187" s="635">
        <f t="shared" si="35"/>
        <v>0</v>
      </c>
      <c r="G187" s="635">
        <f t="shared" si="36"/>
        <v>0</v>
      </c>
      <c r="H187" s="635">
        <f t="shared" si="37"/>
        <v>0</v>
      </c>
      <c r="I187" s="635">
        <f t="shared" si="29"/>
        <v>0</v>
      </c>
      <c r="J187" s="632">
        <f t="shared" si="38"/>
        <v>0</v>
      </c>
      <c r="K187" s="632">
        <f t="shared" si="30"/>
        <v>0</v>
      </c>
      <c r="L187" s="636">
        <f t="shared" si="39"/>
        <v>1</v>
      </c>
      <c r="M187" s="635">
        <f t="shared" si="31"/>
        <v>0</v>
      </c>
    </row>
    <row r="188" spans="1:13">
      <c r="A188" s="633">
        <f t="shared" si="32"/>
        <v>0</v>
      </c>
      <c r="B188" s="634">
        <f t="shared" si="27"/>
        <v>0</v>
      </c>
      <c r="C188" s="635">
        <f t="shared" si="33"/>
        <v>0</v>
      </c>
      <c r="D188" s="635">
        <f t="shared" si="34"/>
        <v>0</v>
      </c>
      <c r="E188" s="635">
        <f t="shared" si="28"/>
        <v>0</v>
      </c>
      <c r="F188" s="635">
        <f t="shared" si="35"/>
        <v>0</v>
      </c>
      <c r="G188" s="635">
        <f t="shared" si="36"/>
        <v>0</v>
      </c>
      <c r="H188" s="635">
        <f t="shared" si="37"/>
        <v>0</v>
      </c>
      <c r="I188" s="635">
        <f t="shared" si="29"/>
        <v>0</v>
      </c>
      <c r="J188" s="632">
        <f t="shared" si="38"/>
        <v>0</v>
      </c>
      <c r="K188" s="632">
        <f t="shared" si="30"/>
        <v>0</v>
      </c>
      <c r="L188" s="636">
        <f t="shared" si="39"/>
        <v>1</v>
      </c>
      <c r="M188" s="635">
        <f t="shared" si="31"/>
        <v>0</v>
      </c>
    </row>
    <row r="189" spans="1:13">
      <c r="A189" s="633">
        <f t="shared" si="32"/>
        <v>0</v>
      </c>
      <c r="B189" s="634">
        <f t="shared" si="27"/>
        <v>0</v>
      </c>
      <c r="C189" s="635">
        <f t="shared" si="33"/>
        <v>0</v>
      </c>
      <c r="D189" s="635">
        <f t="shared" si="34"/>
        <v>0</v>
      </c>
      <c r="E189" s="635">
        <f t="shared" si="28"/>
        <v>0</v>
      </c>
      <c r="F189" s="635">
        <f t="shared" si="35"/>
        <v>0</v>
      </c>
      <c r="G189" s="635">
        <f t="shared" si="36"/>
        <v>0</v>
      </c>
      <c r="H189" s="635">
        <f t="shared" si="37"/>
        <v>0</v>
      </c>
      <c r="I189" s="635">
        <f t="shared" si="29"/>
        <v>0</v>
      </c>
      <c r="J189" s="632">
        <f t="shared" si="38"/>
        <v>0</v>
      </c>
      <c r="K189" s="632">
        <f t="shared" si="30"/>
        <v>0</v>
      </c>
      <c r="L189" s="636">
        <f t="shared" si="39"/>
        <v>1</v>
      </c>
      <c r="M189" s="635">
        <f t="shared" si="31"/>
        <v>0</v>
      </c>
    </row>
    <row r="190" spans="1:13">
      <c r="A190" s="633">
        <f t="shared" si="32"/>
        <v>0</v>
      </c>
      <c r="B190" s="634">
        <f t="shared" si="27"/>
        <v>0</v>
      </c>
      <c r="C190" s="635">
        <f t="shared" si="33"/>
        <v>0</v>
      </c>
      <c r="D190" s="635">
        <f t="shared" si="34"/>
        <v>0</v>
      </c>
      <c r="E190" s="635">
        <f t="shared" si="28"/>
        <v>0</v>
      </c>
      <c r="F190" s="635">
        <f t="shared" si="35"/>
        <v>0</v>
      </c>
      <c r="G190" s="635">
        <f t="shared" si="36"/>
        <v>0</v>
      </c>
      <c r="H190" s="635">
        <f t="shared" si="37"/>
        <v>0</v>
      </c>
      <c r="I190" s="635">
        <f t="shared" si="29"/>
        <v>0</v>
      </c>
      <c r="J190" s="632">
        <f t="shared" si="38"/>
        <v>0</v>
      </c>
      <c r="K190" s="632">
        <f t="shared" si="30"/>
        <v>0</v>
      </c>
      <c r="L190" s="636">
        <f t="shared" si="39"/>
        <v>1</v>
      </c>
      <c r="M190" s="635">
        <f t="shared" si="31"/>
        <v>0</v>
      </c>
    </row>
    <row r="191" spans="1:13">
      <c r="A191" s="633">
        <f t="shared" si="32"/>
        <v>0</v>
      </c>
      <c r="B191" s="634">
        <f t="shared" si="27"/>
        <v>0</v>
      </c>
      <c r="C191" s="635">
        <f t="shared" si="33"/>
        <v>0</v>
      </c>
      <c r="D191" s="635">
        <f t="shared" si="34"/>
        <v>0</v>
      </c>
      <c r="E191" s="635">
        <f t="shared" si="28"/>
        <v>0</v>
      </c>
      <c r="F191" s="635">
        <f t="shared" si="35"/>
        <v>0</v>
      </c>
      <c r="G191" s="635">
        <f t="shared" si="36"/>
        <v>0</v>
      </c>
      <c r="H191" s="635">
        <f t="shared" si="37"/>
        <v>0</v>
      </c>
      <c r="I191" s="635">
        <f t="shared" si="29"/>
        <v>0</v>
      </c>
      <c r="J191" s="632">
        <f t="shared" si="38"/>
        <v>0</v>
      </c>
      <c r="K191" s="632">
        <f t="shared" si="30"/>
        <v>0</v>
      </c>
      <c r="L191" s="636">
        <f t="shared" si="39"/>
        <v>1</v>
      </c>
      <c r="M191" s="635">
        <f t="shared" si="31"/>
        <v>0</v>
      </c>
    </row>
    <row r="192" spans="1:13">
      <c r="A192" s="633">
        <f t="shared" si="32"/>
        <v>0</v>
      </c>
      <c r="B192" s="634">
        <f t="shared" si="27"/>
        <v>0</v>
      </c>
      <c r="C192" s="635">
        <f t="shared" si="33"/>
        <v>0</v>
      </c>
      <c r="D192" s="635">
        <f t="shared" si="34"/>
        <v>0</v>
      </c>
      <c r="E192" s="635">
        <f t="shared" si="28"/>
        <v>0</v>
      </c>
      <c r="F192" s="635">
        <f t="shared" si="35"/>
        <v>0</v>
      </c>
      <c r="G192" s="635">
        <f t="shared" si="36"/>
        <v>0</v>
      </c>
      <c r="H192" s="635">
        <f t="shared" si="37"/>
        <v>0</v>
      </c>
      <c r="I192" s="635">
        <f t="shared" si="29"/>
        <v>0</v>
      </c>
      <c r="J192" s="632">
        <f t="shared" si="38"/>
        <v>0</v>
      </c>
      <c r="K192" s="632">
        <f t="shared" si="30"/>
        <v>0</v>
      </c>
      <c r="L192" s="636">
        <f t="shared" si="39"/>
        <v>1</v>
      </c>
      <c r="M192" s="635">
        <f t="shared" si="31"/>
        <v>0</v>
      </c>
    </row>
    <row r="193" spans="1:13">
      <c r="A193" s="633">
        <f t="shared" si="32"/>
        <v>0</v>
      </c>
      <c r="B193" s="634">
        <f t="shared" si="27"/>
        <v>0</v>
      </c>
      <c r="C193" s="635">
        <f t="shared" si="33"/>
        <v>0</v>
      </c>
      <c r="D193" s="635">
        <f t="shared" si="34"/>
        <v>0</v>
      </c>
      <c r="E193" s="635">
        <f t="shared" si="28"/>
        <v>0</v>
      </c>
      <c r="F193" s="635">
        <f t="shared" si="35"/>
        <v>0</v>
      </c>
      <c r="G193" s="635">
        <f t="shared" si="36"/>
        <v>0</v>
      </c>
      <c r="H193" s="635">
        <f t="shared" si="37"/>
        <v>0</v>
      </c>
      <c r="I193" s="635">
        <f t="shared" si="29"/>
        <v>0</v>
      </c>
      <c r="J193" s="632">
        <f t="shared" si="38"/>
        <v>0</v>
      </c>
      <c r="K193" s="632">
        <f t="shared" si="30"/>
        <v>0</v>
      </c>
      <c r="L193" s="636">
        <f t="shared" si="39"/>
        <v>1</v>
      </c>
      <c r="M193" s="635">
        <f t="shared" si="31"/>
        <v>0</v>
      </c>
    </row>
    <row r="194" spans="1:13">
      <c r="A194" s="633">
        <f t="shared" si="32"/>
        <v>0</v>
      </c>
      <c r="B194" s="634">
        <f t="shared" si="27"/>
        <v>0</v>
      </c>
      <c r="C194" s="635">
        <f t="shared" si="33"/>
        <v>0</v>
      </c>
      <c r="D194" s="635">
        <f t="shared" si="34"/>
        <v>0</v>
      </c>
      <c r="E194" s="635">
        <f t="shared" si="28"/>
        <v>0</v>
      </c>
      <c r="F194" s="635">
        <f t="shared" si="35"/>
        <v>0</v>
      </c>
      <c r="G194" s="635">
        <f t="shared" si="36"/>
        <v>0</v>
      </c>
      <c r="H194" s="635">
        <f t="shared" si="37"/>
        <v>0</v>
      </c>
      <c r="I194" s="635">
        <f t="shared" si="29"/>
        <v>0</v>
      </c>
      <c r="J194" s="632">
        <f t="shared" si="38"/>
        <v>0</v>
      </c>
      <c r="K194" s="632">
        <f t="shared" si="30"/>
        <v>0</v>
      </c>
      <c r="L194" s="636">
        <f t="shared" si="39"/>
        <v>1</v>
      </c>
      <c r="M194" s="635">
        <f t="shared" si="31"/>
        <v>0</v>
      </c>
    </row>
    <row r="195" spans="1:13">
      <c r="A195" s="633">
        <f t="shared" si="32"/>
        <v>0</v>
      </c>
      <c r="B195" s="634">
        <f t="shared" si="27"/>
        <v>0</v>
      </c>
      <c r="C195" s="635">
        <f t="shared" si="33"/>
        <v>0</v>
      </c>
      <c r="D195" s="635">
        <f t="shared" si="34"/>
        <v>0</v>
      </c>
      <c r="E195" s="635">
        <f t="shared" si="28"/>
        <v>0</v>
      </c>
      <c r="F195" s="635">
        <f t="shared" si="35"/>
        <v>0</v>
      </c>
      <c r="G195" s="635">
        <f t="shared" si="36"/>
        <v>0</v>
      </c>
      <c r="H195" s="635">
        <f t="shared" si="37"/>
        <v>0</v>
      </c>
      <c r="I195" s="635">
        <f t="shared" si="29"/>
        <v>0</v>
      </c>
      <c r="J195" s="632">
        <f t="shared" si="38"/>
        <v>0</v>
      </c>
      <c r="K195" s="632">
        <f t="shared" si="30"/>
        <v>0</v>
      </c>
      <c r="L195" s="636">
        <f t="shared" si="39"/>
        <v>1</v>
      </c>
      <c r="M195" s="635">
        <f t="shared" si="31"/>
        <v>0</v>
      </c>
    </row>
    <row r="196" spans="1:13">
      <c r="A196" s="633">
        <f t="shared" si="32"/>
        <v>0</v>
      </c>
      <c r="B196" s="634">
        <f t="shared" si="27"/>
        <v>0</v>
      </c>
      <c r="C196" s="635">
        <f t="shared" si="33"/>
        <v>0</v>
      </c>
      <c r="D196" s="635">
        <f t="shared" si="34"/>
        <v>0</v>
      </c>
      <c r="E196" s="635">
        <f t="shared" si="28"/>
        <v>0</v>
      </c>
      <c r="F196" s="635">
        <f t="shared" si="35"/>
        <v>0</v>
      </c>
      <c r="G196" s="635">
        <f t="shared" si="36"/>
        <v>0</v>
      </c>
      <c r="H196" s="635">
        <f t="shared" si="37"/>
        <v>0</v>
      </c>
      <c r="I196" s="635">
        <f t="shared" si="29"/>
        <v>0</v>
      </c>
      <c r="J196" s="632">
        <f t="shared" si="38"/>
        <v>0</v>
      </c>
      <c r="K196" s="632">
        <f t="shared" si="30"/>
        <v>0</v>
      </c>
      <c r="L196" s="636">
        <f t="shared" si="39"/>
        <v>1</v>
      </c>
      <c r="M196" s="635">
        <f t="shared" si="31"/>
        <v>0</v>
      </c>
    </row>
    <row r="197" spans="1:13">
      <c r="A197" s="633">
        <f t="shared" si="32"/>
        <v>0</v>
      </c>
      <c r="B197" s="634">
        <f t="shared" si="27"/>
        <v>0</v>
      </c>
      <c r="C197" s="635">
        <f t="shared" si="33"/>
        <v>0</v>
      </c>
      <c r="D197" s="635">
        <f t="shared" si="34"/>
        <v>0</v>
      </c>
      <c r="E197" s="635">
        <f t="shared" si="28"/>
        <v>0</v>
      </c>
      <c r="F197" s="635">
        <f t="shared" si="35"/>
        <v>0</v>
      </c>
      <c r="G197" s="635">
        <f t="shared" si="36"/>
        <v>0</v>
      </c>
      <c r="H197" s="635">
        <f t="shared" si="37"/>
        <v>0</v>
      </c>
      <c r="I197" s="635">
        <f t="shared" si="29"/>
        <v>0</v>
      </c>
      <c r="J197" s="632">
        <f t="shared" si="38"/>
        <v>0</v>
      </c>
      <c r="K197" s="632">
        <f t="shared" si="30"/>
        <v>0</v>
      </c>
      <c r="L197" s="636">
        <f t="shared" si="39"/>
        <v>1</v>
      </c>
      <c r="M197" s="635">
        <f t="shared" si="31"/>
        <v>0</v>
      </c>
    </row>
    <row r="198" spans="1:13">
      <c r="A198" s="633">
        <f t="shared" si="32"/>
        <v>0</v>
      </c>
      <c r="B198" s="634">
        <f t="shared" si="27"/>
        <v>0</v>
      </c>
      <c r="C198" s="635">
        <f t="shared" si="33"/>
        <v>0</v>
      </c>
      <c r="D198" s="635">
        <f t="shared" si="34"/>
        <v>0</v>
      </c>
      <c r="E198" s="635">
        <f t="shared" si="28"/>
        <v>0</v>
      </c>
      <c r="F198" s="635">
        <f t="shared" si="35"/>
        <v>0</v>
      </c>
      <c r="G198" s="635">
        <f t="shared" si="36"/>
        <v>0</v>
      </c>
      <c r="H198" s="635">
        <f t="shared" si="37"/>
        <v>0</v>
      </c>
      <c r="I198" s="635">
        <f t="shared" si="29"/>
        <v>0</v>
      </c>
      <c r="J198" s="632">
        <f t="shared" si="38"/>
        <v>0</v>
      </c>
      <c r="K198" s="632">
        <f t="shared" si="30"/>
        <v>0</v>
      </c>
      <c r="L198" s="636">
        <f t="shared" si="39"/>
        <v>1</v>
      </c>
      <c r="M198" s="635">
        <f t="shared" si="31"/>
        <v>0</v>
      </c>
    </row>
    <row r="199" spans="1:13">
      <c r="A199" s="633">
        <f t="shared" si="32"/>
        <v>0</v>
      </c>
      <c r="B199" s="634">
        <f t="shared" si="27"/>
        <v>0</v>
      </c>
      <c r="C199" s="635">
        <f t="shared" si="33"/>
        <v>0</v>
      </c>
      <c r="D199" s="635">
        <f t="shared" si="34"/>
        <v>0</v>
      </c>
      <c r="E199" s="635">
        <f t="shared" si="28"/>
        <v>0</v>
      </c>
      <c r="F199" s="635">
        <f t="shared" si="35"/>
        <v>0</v>
      </c>
      <c r="G199" s="635">
        <f t="shared" si="36"/>
        <v>0</v>
      </c>
      <c r="H199" s="635">
        <f t="shared" si="37"/>
        <v>0</v>
      </c>
      <c r="I199" s="635">
        <f t="shared" si="29"/>
        <v>0</v>
      </c>
      <c r="J199" s="632">
        <f t="shared" si="38"/>
        <v>0</v>
      </c>
      <c r="K199" s="632">
        <f t="shared" si="30"/>
        <v>0</v>
      </c>
      <c r="L199" s="636">
        <f t="shared" si="39"/>
        <v>1</v>
      </c>
      <c r="M199" s="635">
        <f t="shared" si="31"/>
        <v>0</v>
      </c>
    </row>
    <row r="200" spans="1:13">
      <c r="A200" s="633">
        <f t="shared" si="32"/>
        <v>0</v>
      </c>
      <c r="B200" s="634">
        <f t="shared" si="27"/>
        <v>0</v>
      </c>
      <c r="C200" s="635">
        <f t="shared" si="33"/>
        <v>0</v>
      </c>
      <c r="D200" s="635">
        <f t="shared" si="34"/>
        <v>0</v>
      </c>
      <c r="E200" s="635">
        <f t="shared" si="28"/>
        <v>0</v>
      </c>
      <c r="F200" s="635">
        <f t="shared" si="35"/>
        <v>0</v>
      </c>
      <c r="G200" s="635">
        <f t="shared" si="36"/>
        <v>0</v>
      </c>
      <c r="H200" s="635">
        <f t="shared" si="37"/>
        <v>0</v>
      </c>
      <c r="I200" s="635">
        <f t="shared" si="29"/>
        <v>0</v>
      </c>
      <c r="J200" s="632">
        <f t="shared" si="38"/>
        <v>0</v>
      </c>
      <c r="K200" s="632">
        <f t="shared" si="30"/>
        <v>0</v>
      </c>
      <c r="L200" s="636">
        <f t="shared" si="39"/>
        <v>1</v>
      </c>
      <c r="M200" s="635">
        <f t="shared" si="31"/>
        <v>0</v>
      </c>
    </row>
    <row r="201" spans="1:13">
      <c r="A201" s="633">
        <f t="shared" si="32"/>
        <v>0</v>
      </c>
      <c r="B201" s="634">
        <f t="shared" si="27"/>
        <v>0</v>
      </c>
      <c r="C201" s="635">
        <f t="shared" si="33"/>
        <v>0</v>
      </c>
      <c r="D201" s="635">
        <f t="shared" si="34"/>
        <v>0</v>
      </c>
      <c r="E201" s="635">
        <f t="shared" si="28"/>
        <v>0</v>
      </c>
      <c r="F201" s="635">
        <f t="shared" si="35"/>
        <v>0</v>
      </c>
      <c r="G201" s="635">
        <f t="shared" si="36"/>
        <v>0</v>
      </c>
      <c r="H201" s="635">
        <f t="shared" si="37"/>
        <v>0</v>
      </c>
      <c r="I201" s="635">
        <f t="shared" si="29"/>
        <v>0</v>
      </c>
      <c r="J201" s="632">
        <f t="shared" si="38"/>
        <v>0</v>
      </c>
      <c r="K201" s="632">
        <f t="shared" si="30"/>
        <v>0</v>
      </c>
      <c r="L201" s="636">
        <f t="shared" si="39"/>
        <v>1</v>
      </c>
      <c r="M201" s="635">
        <f t="shared" si="31"/>
        <v>0</v>
      </c>
    </row>
    <row r="202" spans="1:13">
      <c r="A202" s="633">
        <f t="shared" si="32"/>
        <v>0</v>
      </c>
      <c r="B202" s="634">
        <f t="shared" si="27"/>
        <v>0</v>
      </c>
      <c r="C202" s="635">
        <f t="shared" si="33"/>
        <v>0</v>
      </c>
      <c r="D202" s="635">
        <f t="shared" si="34"/>
        <v>0</v>
      </c>
      <c r="E202" s="635">
        <f t="shared" si="28"/>
        <v>0</v>
      </c>
      <c r="F202" s="635">
        <f t="shared" si="35"/>
        <v>0</v>
      </c>
      <c r="G202" s="635">
        <f t="shared" si="36"/>
        <v>0</v>
      </c>
      <c r="H202" s="635">
        <f t="shared" si="37"/>
        <v>0</v>
      </c>
      <c r="I202" s="635">
        <f t="shared" si="29"/>
        <v>0</v>
      </c>
      <c r="J202" s="632">
        <f t="shared" si="38"/>
        <v>0</v>
      </c>
      <c r="K202" s="632">
        <f t="shared" si="30"/>
        <v>0</v>
      </c>
      <c r="L202" s="636">
        <f t="shared" si="39"/>
        <v>1</v>
      </c>
      <c r="M202" s="635">
        <f t="shared" si="31"/>
        <v>0</v>
      </c>
    </row>
    <row r="203" spans="1:13">
      <c r="A203" s="633">
        <f t="shared" si="32"/>
        <v>0</v>
      </c>
      <c r="B203" s="634">
        <f t="shared" si="27"/>
        <v>0</v>
      </c>
      <c r="C203" s="635">
        <f t="shared" si="33"/>
        <v>0</v>
      </c>
      <c r="D203" s="635">
        <f t="shared" si="34"/>
        <v>0</v>
      </c>
      <c r="E203" s="635">
        <f t="shared" si="28"/>
        <v>0</v>
      </c>
      <c r="F203" s="635">
        <f t="shared" si="35"/>
        <v>0</v>
      </c>
      <c r="G203" s="635">
        <f t="shared" si="36"/>
        <v>0</v>
      </c>
      <c r="H203" s="635">
        <f t="shared" si="37"/>
        <v>0</v>
      </c>
      <c r="I203" s="635">
        <f t="shared" si="29"/>
        <v>0</v>
      </c>
      <c r="J203" s="632">
        <f t="shared" si="38"/>
        <v>0</v>
      </c>
      <c r="K203" s="632">
        <f t="shared" si="30"/>
        <v>0</v>
      </c>
      <c r="L203" s="636">
        <f t="shared" si="39"/>
        <v>1</v>
      </c>
      <c r="M203" s="635">
        <f t="shared" si="31"/>
        <v>0</v>
      </c>
    </row>
    <row r="204" spans="1:13">
      <c r="A204" s="633">
        <f t="shared" si="32"/>
        <v>0</v>
      </c>
      <c r="B204" s="634">
        <f t="shared" si="27"/>
        <v>0</v>
      </c>
      <c r="C204" s="635">
        <f t="shared" si="33"/>
        <v>0</v>
      </c>
      <c r="D204" s="635">
        <f t="shared" si="34"/>
        <v>0</v>
      </c>
      <c r="E204" s="635">
        <f t="shared" si="28"/>
        <v>0</v>
      </c>
      <c r="F204" s="635">
        <f t="shared" si="35"/>
        <v>0</v>
      </c>
      <c r="G204" s="635">
        <f t="shared" si="36"/>
        <v>0</v>
      </c>
      <c r="H204" s="635">
        <f t="shared" si="37"/>
        <v>0</v>
      </c>
      <c r="I204" s="635">
        <f t="shared" si="29"/>
        <v>0</v>
      </c>
      <c r="J204" s="632">
        <f t="shared" si="38"/>
        <v>0</v>
      </c>
      <c r="K204" s="632">
        <f t="shared" si="30"/>
        <v>0</v>
      </c>
      <c r="L204" s="636">
        <f t="shared" si="39"/>
        <v>1</v>
      </c>
      <c r="M204" s="635">
        <f t="shared" si="31"/>
        <v>0</v>
      </c>
    </row>
    <row r="205" spans="1:13">
      <c r="A205" s="633">
        <f t="shared" si="32"/>
        <v>0</v>
      </c>
      <c r="B205" s="634">
        <f t="shared" si="27"/>
        <v>0</v>
      </c>
      <c r="C205" s="635">
        <f t="shared" si="33"/>
        <v>0</v>
      </c>
      <c r="D205" s="635">
        <f t="shared" si="34"/>
        <v>0</v>
      </c>
      <c r="E205" s="635">
        <f t="shared" si="28"/>
        <v>0</v>
      </c>
      <c r="F205" s="635">
        <f t="shared" si="35"/>
        <v>0</v>
      </c>
      <c r="G205" s="635">
        <f t="shared" si="36"/>
        <v>0</v>
      </c>
      <c r="H205" s="635">
        <f t="shared" si="37"/>
        <v>0</v>
      </c>
      <c r="I205" s="635">
        <f t="shared" si="29"/>
        <v>0</v>
      </c>
      <c r="J205" s="632">
        <f t="shared" si="38"/>
        <v>0</v>
      </c>
      <c r="K205" s="632">
        <f t="shared" si="30"/>
        <v>0</v>
      </c>
      <c r="L205" s="636">
        <f t="shared" si="39"/>
        <v>1</v>
      </c>
      <c r="M205" s="635">
        <f t="shared" si="31"/>
        <v>0</v>
      </c>
    </row>
    <row r="206" spans="1:13">
      <c r="A206" s="633">
        <f t="shared" si="32"/>
        <v>0</v>
      </c>
      <c r="B206" s="634">
        <f t="shared" si="27"/>
        <v>0</v>
      </c>
      <c r="C206" s="635">
        <f t="shared" si="33"/>
        <v>0</v>
      </c>
      <c r="D206" s="635">
        <f t="shared" si="34"/>
        <v>0</v>
      </c>
      <c r="E206" s="635">
        <f t="shared" si="28"/>
        <v>0</v>
      </c>
      <c r="F206" s="635">
        <f t="shared" si="35"/>
        <v>0</v>
      </c>
      <c r="G206" s="635">
        <f t="shared" si="36"/>
        <v>0</v>
      </c>
      <c r="H206" s="635">
        <f t="shared" si="37"/>
        <v>0</v>
      </c>
      <c r="I206" s="635">
        <f t="shared" si="29"/>
        <v>0</v>
      </c>
      <c r="J206" s="632">
        <f t="shared" si="38"/>
        <v>0</v>
      </c>
      <c r="K206" s="632">
        <f t="shared" si="30"/>
        <v>0</v>
      </c>
      <c r="L206" s="636">
        <f t="shared" si="39"/>
        <v>1</v>
      </c>
      <c r="M206" s="635">
        <f t="shared" si="31"/>
        <v>0</v>
      </c>
    </row>
    <row r="207" spans="1:13">
      <c r="A207" s="633">
        <f t="shared" si="32"/>
        <v>0</v>
      </c>
      <c r="B207" s="634">
        <f t="shared" si="27"/>
        <v>0</v>
      </c>
      <c r="C207" s="635">
        <f t="shared" si="33"/>
        <v>0</v>
      </c>
      <c r="D207" s="635">
        <f t="shared" si="34"/>
        <v>0</v>
      </c>
      <c r="E207" s="635">
        <f t="shared" si="28"/>
        <v>0</v>
      </c>
      <c r="F207" s="635">
        <f t="shared" si="35"/>
        <v>0</v>
      </c>
      <c r="G207" s="635">
        <f t="shared" si="36"/>
        <v>0</v>
      </c>
      <c r="H207" s="635">
        <f t="shared" si="37"/>
        <v>0</v>
      </c>
      <c r="I207" s="635">
        <f t="shared" si="29"/>
        <v>0</v>
      </c>
      <c r="J207" s="632">
        <f t="shared" si="38"/>
        <v>0</v>
      </c>
      <c r="K207" s="632">
        <f t="shared" si="30"/>
        <v>0</v>
      </c>
      <c r="L207" s="636">
        <f t="shared" si="39"/>
        <v>1</v>
      </c>
      <c r="M207" s="635">
        <f t="shared" si="31"/>
        <v>0</v>
      </c>
    </row>
    <row r="208" spans="1:13">
      <c r="A208" s="633">
        <f t="shared" si="32"/>
        <v>0</v>
      </c>
      <c r="B208" s="634">
        <f t="shared" si="27"/>
        <v>0</v>
      </c>
      <c r="C208" s="635">
        <f t="shared" si="33"/>
        <v>0</v>
      </c>
      <c r="D208" s="635">
        <f t="shared" si="34"/>
        <v>0</v>
      </c>
      <c r="E208" s="635">
        <f t="shared" si="28"/>
        <v>0</v>
      </c>
      <c r="F208" s="635">
        <f t="shared" si="35"/>
        <v>0</v>
      </c>
      <c r="G208" s="635">
        <f t="shared" si="36"/>
        <v>0</v>
      </c>
      <c r="H208" s="635">
        <f t="shared" si="37"/>
        <v>0</v>
      </c>
      <c r="I208" s="635">
        <f t="shared" si="29"/>
        <v>0</v>
      </c>
      <c r="J208" s="632">
        <f t="shared" si="38"/>
        <v>0</v>
      </c>
      <c r="K208" s="632">
        <f t="shared" si="30"/>
        <v>0</v>
      </c>
      <c r="L208" s="636">
        <f t="shared" si="39"/>
        <v>1</v>
      </c>
      <c r="M208" s="635">
        <f t="shared" si="31"/>
        <v>0</v>
      </c>
    </row>
    <row r="209" spans="1:13">
      <c r="A209" s="633">
        <f t="shared" si="32"/>
        <v>0</v>
      </c>
      <c r="B209" s="634">
        <f t="shared" si="27"/>
        <v>0</v>
      </c>
      <c r="C209" s="635">
        <f t="shared" si="33"/>
        <v>0</v>
      </c>
      <c r="D209" s="635">
        <f t="shared" si="34"/>
        <v>0</v>
      </c>
      <c r="E209" s="635">
        <f t="shared" si="28"/>
        <v>0</v>
      </c>
      <c r="F209" s="635">
        <f t="shared" si="35"/>
        <v>0</v>
      </c>
      <c r="G209" s="635">
        <f t="shared" si="36"/>
        <v>0</v>
      </c>
      <c r="H209" s="635">
        <f t="shared" si="37"/>
        <v>0</v>
      </c>
      <c r="I209" s="635">
        <f t="shared" si="29"/>
        <v>0</v>
      </c>
      <c r="J209" s="632">
        <f t="shared" si="38"/>
        <v>0</v>
      </c>
      <c r="K209" s="632">
        <f t="shared" si="30"/>
        <v>0</v>
      </c>
      <c r="L209" s="636">
        <f t="shared" si="39"/>
        <v>1</v>
      </c>
      <c r="M209" s="635">
        <f t="shared" si="31"/>
        <v>0</v>
      </c>
    </row>
    <row r="210" spans="1:13">
      <c r="A210" s="633">
        <f t="shared" si="32"/>
        <v>0</v>
      </c>
      <c r="B210" s="634">
        <f t="shared" ref="B210:B273" si="40">IF(Pay_Num&lt;&gt;0,DATE(YEAR(Loan_Start),MONTH(Loan_Start)+(Pay_Num)*12/Num_Pmt_Per_Year,DAY(Loan_Start)),0)</f>
        <v>0</v>
      </c>
      <c r="C210" s="635">
        <f t="shared" si="33"/>
        <v>0</v>
      </c>
      <c r="D210" s="635">
        <f t="shared" si="34"/>
        <v>0</v>
      </c>
      <c r="E210" s="635">
        <f t="shared" ref="E210:E273" si="41">IF(AND(Pay_Num&lt;&gt;0,Sched_Pay+Scheduled_Extra_Payments&lt;Beg_Bal),Scheduled_Extra_Payments,IF(AND(Pay_Num&lt;&gt;0,Beg_Bal-Sched_Pay&gt;0),Beg_Bal-Sched_Pay,IF(Pay_Num&lt;&gt;0,0,0)))</f>
        <v>0</v>
      </c>
      <c r="F210" s="635">
        <f t="shared" si="35"/>
        <v>0</v>
      </c>
      <c r="G210" s="635">
        <f t="shared" si="36"/>
        <v>0</v>
      </c>
      <c r="H210" s="635">
        <f t="shared" si="37"/>
        <v>0</v>
      </c>
      <c r="I210" s="635">
        <f t="shared" ref="I210:I273" si="42">IF(AND(Pay_Num&lt;&gt;0,Sched_Pay+Extra_Pay&lt;Beg_Bal),Beg_Bal-Princ,IF(Pay_Num&lt;&gt;0,0,0))</f>
        <v>0</v>
      </c>
      <c r="J210" s="632">
        <f t="shared" si="38"/>
        <v>0</v>
      </c>
      <c r="K210" s="632">
        <f t="shared" ref="K210:K273" si="43">H211-J211</f>
        <v>0</v>
      </c>
      <c r="L210" s="636">
        <f t="shared" si="39"/>
        <v>1</v>
      </c>
      <c r="M210" s="635">
        <f t="shared" ref="M210:M273" si="44">K210+J210</f>
        <v>0</v>
      </c>
    </row>
    <row r="211" spans="1:13">
      <c r="A211" s="633">
        <f t="shared" ref="A211:A274" si="45">IF(Values_Entered,A210+1,0)</f>
        <v>0</v>
      </c>
      <c r="B211" s="634">
        <f t="shared" si="40"/>
        <v>0</v>
      </c>
      <c r="C211" s="635">
        <f t="shared" ref="C211:C274" si="46">IF(Pay_Num&lt;&gt;0,I210,0)</f>
        <v>0</v>
      </c>
      <c r="D211" s="635">
        <f t="shared" ref="D211:D274" si="47">G211+H211</f>
        <v>0</v>
      </c>
      <c r="E211" s="635">
        <f t="shared" si="41"/>
        <v>0</v>
      </c>
      <c r="F211" s="635">
        <f t="shared" ref="F211:F274" si="48">IF(AND(Pay_Num&lt;&gt;0,Sched_Pay+Extra_Pay&lt;Beg_Bal),Sched_Pay+Extra_Pay,IF(Pay_Num&lt;&gt;0,Beg_Bal,0))</f>
        <v>0</v>
      </c>
      <c r="G211" s="635">
        <f t="shared" ref="G211:G274" si="49">IF(I210=0,0,IF(Pay_Num&lt;&gt;0,Loan_Amount/Loan_Years/Num_Pmt_Per_Year,0))</f>
        <v>0</v>
      </c>
      <c r="H211" s="635">
        <f t="shared" ref="H211:H274" si="50">IF(Pay_Num&lt;&gt;0,Beg_Bal*Interest_Rate/Num_Pmt_Per_Year,0)</f>
        <v>0</v>
      </c>
      <c r="I211" s="635">
        <f t="shared" si="42"/>
        <v>0</v>
      </c>
      <c r="J211" s="632">
        <f t="shared" ref="J211:J274" si="51">DAYS360(L211,B211)/360*H211</f>
        <v>0</v>
      </c>
      <c r="K211" s="632">
        <f t="shared" si="43"/>
        <v>0</v>
      </c>
      <c r="L211" s="636">
        <f t="shared" ref="L211:L274" si="52">DATE(YEAR(B211),1,1)</f>
        <v>1</v>
      </c>
      <c r="M211" s="635">
        <f t="shared" si="44"/>
        <v>0</v>
      </c>
    </row>
    <row r="212" spans="1:13">
      <c r="A212" s="633">
        <f t="shared" si="45"/>
        <v>0</v>
      </c>
      <c r="B212" s="634">
        <f t="shared" si="40"/>
        <v>0</v>
      </c>
      <c r="C212" s="635">
        <f t="shared" si="46"/>
        <v>0</v>
      </c>
      <c r="D212" s="635">
        <f t="shared" si="47"/>
        <v>0</v>
      </c>
      <c r="E212" s="635">
        <f t="shared" si="41"/>
        <v>0</v>
      </c>
      <c r="F212" s="635">
        <f t="shared" si="48"/>
        <v>0</v>
      </c>
      <c r="G212" s="635">
        <f t="shared" si="49"/>
        <v>0</v>
      </c>
      <c r="H212" s="635">
        <f t="shared" si="50"/>
        <v>0</v>
      </c>
      <c r="I212" s="635">
        <f t="shared" si="42"/>
        <v>0</v>
      </c>
      <c r="J212" s="632">
        <f t="shared" si="51"/>
        <v>0</v>
      </c>
      <c r="K212" s="632">
        <f t="shared" si="43"/>
        <v>0</v>
      </c>
      <c r="L212" s="636">
        <f t="shared" si="52"/>
        <v>1</v>
      </c>
      <c r="M212" s="635">
        <f t="shared" si="44"/>
        <v>0</v>
      </c>
    </row>
    <row r="213" spans="1:13">
      <c r="A213" s="633">
        <f t="shared" si="45"/>
        <v>0</v>
      </c>
      <c r="B213" s="634">
        <f t="shared" si="40"/>
        <v>0</v>
      </c>
      <c r="C213" s="635">
        <f t="shared" si="46"/>
        <v>0</v>
      </c>
      <c r="D213" s="635">
        <f t="shared" si="47"/>
        <v>0</v>
      </c>
      <c r="E213" s="635">
        <f t="shared" si="41"/>
        <v>0</v>
      </c>
      <c r="F213" s="635">
        <f t="shared" si="48"/>
        <v>0</v>
      </c>
      <c r="G213" s="635">
        <f t="shared" si="49"/>
        <v>0</v>
      </c>
      <c r="H213" s="635">
        <f t="shared" si="50"/>
        <v>0</v>
      </c>
      <c r="I213" s="635">
        <f t="shared" si="42"/>
        <v>0</v>
      </c>
      <c r="J213" s="632">
        <f t="shared" si="51"/>
        <v>0</v>
      </c>
      <c r="K213" s="632">
        <f t="shared" si="43"/>
        <v>0</v>
      </c>
      <c r="L213" s="636">
        <f t="shared" si="52"/>
        <v>1</v>
      </c>
      <c r="M213" s="635">
        <f t="shared" si="44"/>
        <v>0</v>
      </c>
    </row>
    <row r="214" spans="1:13">
      <c r="A214" s="633">
        <f t="shared" si="45"/>
        <v>0</v>
      </c>
      <c r="B214" s="634">
        <f t="shared" si="40"/>
        <v>0</v>
      </c>
      <c r="C214" s="635">
        <f t="shared" si="46"/>
        <v>0</v>
      </c>
      <c r="D214" s="635">
        <f t="shared" si="47"/>
        <v>0</v>
      </c>
      <c r="E214" s="635">
        <f t="shared" si="41"/>
        <v>0</v>
      </c>
      <c r="F214" s="635">
        <f t="shared" si="48"/>
        <v>0</v>
      </c>
      <c r="G214" s="635">
        <f t="shared" si="49"/>
        <v>0</v>
      </c>
      <c r="H214" s="635">
        <f t="shared" si="50"/>
        <v>0</v>
      </c>
      <c r="I214" s="635">
        <f t="shared" si="42"/>
        <v>0</v>
      </c>
      <c r="J214" s="632">
        <f t="shared" si="51"/>
        <v>0</v>
      </c>
      <c r="K214" s="632">
        <f t="shared" si="43"/>
        <v>0</v>
      </c>
      <c r="L214" s="636">
        <f t="shared" si="52"/>
        <v>1</v>
      </c>
      <c r="M214" s="635">
        <f t="shared" si="44"/>
        <v>0</v>
      </c>
    </row>
    <row r="215" spans="1:13">
      <c r="A215" s="633">
        <f t="shared" si="45"/>
        <v>0</v>
      </c>
      <c r="B215" s="634">
        <f t="shared" si="40"/>
        <v>0</v>
      </c>
      <c r="C215" s="635">
        <f t="shared" si="46"/>
        <v>0</v>
      </c>
      <c r="D215" s="635">
        <f t="shared" si="47"/>
        <v>0</v>
      </c>
      <c r="E215" s="635">
        <f t="shared" si="41"/>
        <v>0</v>
      </c>
      <c r="F215" s="635">
        <f t="shared" si="48"/>
        <v>0</v>
      </c>
      <c r="G215" s="635">
        <f t="shared" si="49"/>
        <v>0</v>
      </c>
      <c r="H215" s="635">
        <f t="shared" si="50"/>
        <v>0</v>
      </c>
      <c r="I215" s="635">
        <f t="shared" si="42"/>
        <v>0</v>
      </c>
      <c r="J215" s="632">
        <f t="shared" si="51"/>
        <v>0</v>
      </c>
      <c r="K215" s="632">
        <f t="shared" si="43"/>
        <v>0</v>
      </c>
      <c r="L215" s="636">
        <f t="shared" si="52"/>
        <v>1</v>
      </c>
      <c r="M215" s="635">
        <f t="shared" si="44"/>
        <v>0</v>
      </c>
    </row>
    <row r="216" spans="1:13">
      <c r="A216" s="633">
        <f t="shared" si="45"/>
        <v>0</v>
      </c>
      <c r="B216" s="634">
        <f t="shared" si="40"/>
        <v>0</v>
      </c>
      <c r="C216" s="635">
        <f t="shared" si="46"/>
        <v>0</v>
      </c>
      <c r="D216" s="635">
        <f t="shared" si="47"/>
        <v>0</v>
      </c>
      <c r="E216" s="635">
        <f t="shared" si="41"/>
        <v>0</v>
      </c>
      <c r="F216" s="635">
        <f t="shared" si="48"/>
        <v>0</v>
      </c>
      <c r="G216" s="635">
        <f t="shared" si="49"/>
        <v>0</v>
      </c>
      <c r="H216" s="635">
        <f t="shared" si="50"/>
        <v>0</v>
      </c>
      <c r="I216" s="635">
        <f t="shared" si="42"/>
        <v>0</v>
      </c>
      <c r="J216" s="632">
        <f t="shared" si="51"/>
        <v>0</v>
      </c>
      <c r="K216" s="632">
        <f t="shared" si="43"/>
        <v>0</v>
      </c>
      <c r="L216" s="636">
        <f t="shared" si="52"/>
        <v>1</v>
      </c>
      <c r="M216" s="635">
        <f t="shared" si="44"/>
        <v>0</v>
      </c>
    </row>
    <row r="217" spans="1:13">
      <c r="A217" s="633">
        <f t="shared" si="45"/>
        <v>0</v>
      </c>
      <c r="B217" s="634">
        <f t="shared" si="40"/>
        <v>0</v>
      </c>
      <c r="C217" s="635">
        <f t="shared" si="46"/>
        <v>0</v>
      </c>
      <c r="D217" s="635">
        <f t="shared" si="47"/>
        <v>0</v>
      </c>
      <c r="E217" s="635">
        <f t="shared" si="41"/>
        <v>0</v>
      </c>
      <c r="F217" s="635">
        <f t="shared" si="48"/>
        <v>0</v>
      </c>
      <c r="G217" s="635">
        <f t="shared" si="49"/>
        <v>0</v>
      </c>
      <c r="H217" s="635">
        <f t="shared" si="50"/>
        <v>0</v>
      </c>
      <c r="I217" s="635">
        <f t="shared" si="42"/>
        <v>0</v>
      </c>
      <c r="J217" s="632">
        <f t="shared" si="51"/>
        <v>0</v>
      </c>
      <c r="K217" s="632">
        <f t="shared" si="43"/>
        <v>0</v>
      </c>
      <c r="L217" s="636">
        <f t="shared" si="52"/>
        <v>1</v>
      </c>
      <c r="M217" s="635">
        <f t="shared" si="44"/>
        <v>0</v>
      </c>
    </row>
    <row r="218" spans="1:13">
      <c r="A218" s="633">
        <f t="shared" si="45"/>
        <v>0</v>
      </c>
      <c r="B218" s="634">
        <f t="shared" si="40"/>
        <v>0</v>
      </c>
      <c r="C218" s="635">
        <f t="shared" si="46"/>
        <v>0</v>
      </c>
      <c r="D218" s="635">
        <f t="shared" si="47"/>
        <v>0</v>
      </c>
      <c r="E218" s="635">
        <f t="shared" si="41"/>
        <v>0</v>
      </c>
      <c r="F218" s="635">
        <f t="shared" si="48"/>
        <v>0</v>
      </c>
      <c r="G218" s="635">
        <f t="shared" si="49"/>
        <v>0</v>
      </c>
      <c r="H218" s="635">
        <f t="shared" si="50"/>
        <v>0</v>
      </c>
      <c r="I218" s="635">
        <f t="shared" si="42"/>
        <v>0</v>
      </c>
      <c r="J218" s="632">
        <f t="shared" si="51"/>
        <v>0</v>
      </c>
      <c r="K218" s="632">
        <f t="shared" si="43"/>
        <v>0</v>
      </c>
      <c r="L218" s="636">
        <f t="shared" si="52"/>
        <v>1</v>
      </c>
      <c r="M218" s="635">
        <f t="shared" si="44"/>
        <v>0</v>
      </c>
    </row>
    <row r="219" spans="1:13">
      <c r="A219" s="633">
        <f t="shared" si="45"/>
        <v>0</v>
      </c>
      <c r="B219" s="634">
        <f t="shared" si="40"/>
        <v>0</v>
      </c>
      <c r="C219" s="635">
        <f t="shared" si="46"/>
        <v>0</v>
      </c>
      <c r="D219" s="635">
        <f t="shared" si="47"/>
        <v>0</v>
      </c>
      <c r="E219" s="635">
        <f t="shared" si="41"/>
        <v>0</v>
      </c>
      <c r="F219" s="635">
        <f t="shared" si="48"/>
        <v>0</v>
      </c>
      <c r="G219" s="635">
        <f t="shared" si="49"/>
        <v>0</v>
      </c>
      <c r="H219" s="635">
        <f t="shared" si="50"/>
        <v>0</v>
      </c>
      <c r="I219" s="635">
        <f t="shared" si="42"/>
        <v>0</v>
      </c>
      <c r="J219" s="632">
        <f t="shared" si="51"/>
        <v>0</v>
      </c>
      <c r="K219" s="632">
        <f t="shared" si="43"/>
        <v>0</v>
      </c>
      <c r="L219" s="636">
        <f t="shared" si="52"/>
        <v>1</v>
      </c>
      <c r="M219" s="635">
        <f t="shared" si="44"/>
        <v>0</v>
      </c>
    </row>
    <row r="220" spans="1:13">
      <c r="A220" s="633">
        <f t="shared" si="45"/>
        <v>0</v>
      </c>
      <c r="B220" s="634">
        <f t="shared" si="40"/>
        <v>0</v>
      </c>
      <c r="C220" s="635">
        <f t="shared" si="46"/>
        <v>0</v>
      </c>
      <c r="D220" s="635">
        <f t="shared" si="47"/>
        <v>0</v>
      </c>
      <c r="E220" s="635">
        <f t="shared" si="41"/>
        <v>0</v>
      </c>
      <c r="F220" s="635">
        <f t="shared" si="48"/>
        <v>0</v>
      </c>
      <c r="G220" s="635">
        <f t="shared" si="49"/>
        <v>0</v>
      </c>
      <c r="H220" s="635">
        <f t="shared" si="50"/>
        <v>0</v>
      </c>
      <c r="I220" s="635">
        <f t="shared" si="42"/>
        <v>0</v>
      </c>
      <c r="J220" s="632">
        <f t="shared" si="51"/>
        <v>0</v>
      </c>
      <c r="K220" s="632">
        <f t="shared" si="43"/>
        <v>0</v>
      </c>
      <c r="L220" s="636">
        <f t="shared" si="52"/>
        <v>1</v>
      </c>
      <c r="M220" s="635">
        <f t="shared" si="44"/>
        <v>0</v>
      </c>
    </row>
    <row r="221" spans="1:13">
      <c r="A221" s="633">
        <f t="shared" si="45"/>
        <v>0</v>
      </c>
      <c r="B221" s="634">
        <f t="shared" si="40"/>
        <v>0</v>
      </c>
      <c r="C221" s="635">
        <f t="shared" si="46"/>
        <v>0</v>
      </c>
      <c r="D221" s="635">
        <f t="shared" si="47"/>
        <v>0</v>
      </c>
      <c r="E221" s="635">
        <f t="shared" si="41"/>
        <v>0</v>
      </c>
      <c r="F221" s="635">
        <f t="shared" si="48"/>
        <v>0</v>
      </c>
      <c r="G221" s="635">
        <f t="shared" si="49"/>
        <v>0</v>
      </c>
      <c r="H221" s="635">
        <f t="shared" si="50"/>
        <v>0</v>
      </c>
      <c r="I221" s="635">
        <f t="shared" si="42"/>
        <v>0</v>
      </c>
      <c r="J221" s="632">
        <f t="shared" si="51"/>
        <v>0</v>
      </c>
      <c r="K221" s="632">
        <f t="shared" si="43"/>
        <v>0</v>
      </c>
      <c r="L221" s="636">
        <f t="shared" si="52"/>
        <v>1</v>
      </c>
      <c r="M221" s="635">
        <f t="shared" si="44"/>
        <v>0</v>
      </c>
    </row>
    <row r="222" spans="1:13">
      <c r="A222" s="633">
        <f t="shared" si="45"/>
        <v>0</v>
      </c>
      <c r="B222" s="634">
        <f t="shared" si="40"/>
        <v>0</v>
      </c>
      <c r="C222" s="635">
        <f t="shared" si="46"/>
        <v>0</v>
      </c>
      <c r="D222" s="635">
        <f t="shared" si="47"/>
        <v>0</v>
      </c>
      <c r="E222" s="635">
        <f t="shared" si="41"/>
        <v>0</v>
      </c>
      <c r="F222" s="635">
        <f t="shared" si="48"/>
        <v>0</v>
      </c>
      <c r="G222" s="635">
        <f t="shared" si="49"/>
        <v>0</v>
      </c>
      <c r="H222" s="635">
        <f t="shared" si="50"/>
        <v>0</v>
      </c>
      <c r="I222" s="635">
        <f t="shared" si="42"/>
        <v>0</v>
      </c>
      <c r="J222" s="632">
        <f t="shared" si="51"/>
        <v>0</v>
      </c>
      <c r="K222" s="632">
        <f t="shared" si="43"/>
        <v>0</v>
      </c>
      <c r="L222" s="636">
        <f t="shared" si="52"/>
        <v>1</v>
      </c>
      <c r="M222" s="635">
        <f t="shared" si="44"/>
        <v>0</v>
      </c>
    </row>
    <row r="223" spans="1:13">
      <c r="A223" s="633">
        <f t="shared" si="45"/>
        <v>0</v>
      </c>
      <c r="B223" s="634">
        <f t="shared" si="40"/>
        <v>0</v>
      </c>
      <c r="C223" s="635">
        <f t="shared" si="46"/>
        <v>0</v>
      </c>
      <c r="D223" s="635">
        <f t="shared" si="47"/>
        <v>0</v>
      </c>
      <c r="E223" s="635">
        <f t="shared" si="41"/>
        <v>0</v>
      </c>
      <c r="F223" s="635">
        <f t="shared" si="48"/>
        <v>0</v>
      </c>
      <c r="G223" s="635">
        <f t="shared" si="49"/>
        <v>0</v>
      </c>
      <c r="H223" s="635">
        <f t="shared" si="50"/>
        <v>0</v>
      </c>
      <c r="I223" s="635">
        <f t="shared" si="42"/>
        <v>0</v>
      </c>
      <c r="J223" s="632">
        <f t="shared" si="51"/>
        <v>0</v>
      </c>
      <c r="K223" s="632">
        <f t="shared" si="43"/>
        <v>0</v>
      </c>
      <c r="L223" s="636">
        <f t="shared" si="52"/>
        <v>1</v>
      </c>
      <c r="M223" s="635">
        <f t="shared" si="44"/>
        <v>0</v>
      </c>
    </row>
    <row r="224" spans="1:13">
      <c r="A224" s="633">
        <f t="shared" si="45"/>
        <v>0</v>
      </c>
      <c r="B224" s="634">
        <f t="shared" si="40"/>
        <v>0</v>
      </c>
      <c r="C224" s="635">
        <f t="shared" si="46"/>
        <v>0</v>
      </c>
      <c r="D224" s="635">
        <f t="shared" si="47"/>
        <v>0</v>
      </c>
      <c r="E224" s="635">
        <f t="shared" si="41"/>
        <v>0</v>
      </c>
      <c r="F224" s="635">
        <f t="shared" si="48"/>
        <v>0</v>
      </c>
      <c r="G224" s="635">
        <f t="shared" si="49"/>
        <v>0</v>
      </c>
      <c r="H224" s="635">
        <f t="shared" si="50"/>
        <v>0</v>
      </c>
      <c r="I224" s="635">
        <f t="shared" si="42"/>
        <v>0</v>
      </c>
      <c r="J224" s="632">
        <f t="shared" si="51"/>
        <v>0</v>
      </c>
      <c r="K224" s="632">
        <f t="shared" si="43"/>
        <v>0</v>
      </c>
      <c r="L224" s="636">
        <f t="shared" si="52"/>
        <v>1</v>
      </c>
      <c r="M224" s="635">
        <f t="shared" si="44"/>
        <v>0</v>
      </c>
    </row>
    <row r="225" spans="1:13">
      <c r="A225" s="633">
        <f t="shared" si="45"/>
        <v>0</v>
      </c>
      <c r="B225" s="634">
        <f t="shared" si="40"/>
        <v>0</v>
      </c>
      <c r="C225" s="635">
        <f t="shared" si="46"/>
        <v>0</v>
      </c>
      <c r="D225" s="635">
        <f t="shared" si="47"/>
        <v>0</v>
      </c>
      <c r="E225" s="635">
        <f t="shared" si="41"/>
        <v>0</v>
      </c>
      <c r="F225" s="635">
        <f t="shared" si="48"/>
        <v>0</v>
      </c>
      <c r="G225" s="635">
        <f t="shared" si="49"/>
        <v>0</v>
      </c>
      <c r="H225" s="635">
        <f t="shared" si="50"/>
        <v>0</v>
      </c>
      <c r="I225" s="635">
        <f t="shared" si="42"/>
        <v>0</v>
      </c>
      <c r="J225" s="632">
        <f t="shared" si="51"/>
        <v>0</v>
      </c>
      <c r="K225" s="632">
        <f t="shared" si="43"/>
        <v>0</v>
      </c>
      <c r="L225" s="636">
        <f t="shared" si="52"/>
        <v>1</v>
      </c>
      <c r="M225" s="635">
        <f t="shared" si="44"/>
        <v>0</v>
      </c>
    </row>
    <row r="226" spans="1:13">
      <c r="A226" s="633">
        <f t="shared" si="45"/>
        <v>0</v>
      </c>
      <c r="B226" s="634">
        <f t="shared" si="40"/>
        <v>0</v>
      </c>
      <c r="C226" s="635">
        <f t="shared" si="46"/>
        <v>0</v>
      </c>
      <c r="D226" s="635">
        <f t="shared" si="47"/>
        <v>0</v>
      </c>
      <c r="E226" s="635">
        <f t="shared" si="41"/>
        <v>0</v>
      </c>
      <c r="F226" s="635">
        <f t="shared" si="48"/>
        <v>0</v>
      </c>
      <c r="G226" s="635">
        <f t="shared" si="49"/>
        <v>0</v>
      </c>
      <c r="H226" s="635">
        <f t="shared" si="50"/>
        <v>0</v>
      </c>
      <c r="I226" s="635">
        <f t="shared" si="42"/>
        <v>0</v>
      </c>
      <c r="J226" s="632">
        <f t="shared" si="51"/>
        <v>0</v>
      </c>
      <c r="K226" s="632">
        <f t="shared" si="43"/>
        <v>0</v>
      </c>
      <c r="L226" s="636">
        <f t="shared" si="52"/>
        <v>1</v>
      </c>
      <c r="M226" s="635">
        <f t="shared" si="44"/>
        <v>0</v>
      </c>
    </row>
    <row r="227" spans="1:13">
      <c r="A227" s="633">
        <f t="shared" si="45"/>
        <v>0</v>
      </c>
      <c r="B227" s="634">
        <f t="shared" si="40"/>
        <v>0</v>
      </c>
      <c r="C227" s="635">
        <f t="shared" si="46"/>
        <v>0</v>
      </c>
      <c r="D227" s="635">
        <f t="shared" si="47"/>
        <v>0</v>
      </c>
      <c r="E227" s="635">
        <f t="shared" si="41"/>
        <v>0</v>
      </c>
      <c r="F227" s="635">
        <f t="shared" si="48"/>
        <v>0</v>
      </c>
      <c r="G227" s="635">
        <f t="shared" si="49"/>
        <v>0</v>
      </c>
      <c r="H227" s="635">
        <f t="shared" si="50"/>
        <v>0</v>
      </c>
      <c r="I227" s="635">
        <f t="shared" si="42"/>
        <v>0</v>
      </c>
      <c r="J227" s="632">
        <f t="shared" si="51"/>
        <v>0</v>
      </c>
      <c r="K227" s="632">
        <f t="shared" si="43"/>
        <v>0</v>
      </c>
      <c r="L227" s="636">
        <f t="shared" si="52"/>
        <v>1</v>
      </c>
      <c r="M227" s="635">
        <f t="shared" si="44"/>
        <v>0</v>
      </c>
    </row>
    <row r="228" spans="1:13">
      <c r="A228" s="633">
        <f t="shared" si="45"/>
        <v>0</v>
      </c>
      <c r="B228" s="634">
        <f t="shared" si="40"/>
        <v>0</v>
      </c>
      <c r="C228" s="635">
        <f t="shared" si="46"/>
        <v>0</v>
      </c>
      <c r="D228" s="635">
        <f t="shared" si="47"/>
        <v>0</v>
      </c>
      <c r="E228" s="635">
        <f t="shared" si="41"/>
        <v>0</v>
      </c>
      <c r="F228" s="635">
        <f t="shared" si="48"/>
        <v>0</v>
      </c>
      <c r="G228" s="635">
        <f t="shared" si="49"/>
        <v>0</v>
      </c>
      <c r="H228" s="635">
        <f t="shared" si="50"/>
        <v>0</v>
      </c>
      <c r="I228" s="635">
        <f t="shared" si="42"/>
        <v>0</v>
      </c>
      <c r="J228" s="632">
        <f t="shared" si="51"/>
        <v>0</v>
      </c>
      <c r="K228" s="632">
        <f t="shared" si="43"/>
        <v>0</v>
      </c>
      <c r="L228" s="636">
        <f t="shared" si="52"/>
        <v>1</v>
      </c>
      <c r="M228" s="635">
        <f t="shared" si="44"/>
        <v>0</v>
      </c>
    </row>
    <row r="229" spans="1:13">
      <c r="A229" s="633">
        <f t="shared" si="45"/>
        <v>0</v>
      </c>
      <c r="B229" s="634">
        <f t="shared" si="40"/>
        <v>0</v>
      </c>
      <c r="C229" s="635">
        <f t="shared" si="46"/>
        <v>0</v>
      </c>
      <c r="D229" s="635">
        <f t="shared" si="47"/>
        <v>0</v>
      </c>
      <c r="E229" s="635">
        <f t="shared" si="41"/>
        <v>0</v>
      </c>
      <c r="F229" s="635">
        <f t="shared" si="48"/>
        <v>0</v>
      </c>
      <c r="G229" s="635">
        <f t="shared" si="49"/>
        <v>0</v>
      </c>
      <c r="H229" s="635">
        <f t="shared" si="50"/>
        <v>0</v>
      </c>
      <c r="I229" s="635">
        <f t="shared" si="42"/>
        <v>0</v>
      </c>
      <c r="J229" s="632">
        <f t="shared" si="51"/>
        <v>0</v>
      </c>
      <c r="K229" s="632">
        <f t="shared" si="43"/>
        <v>0</v>
      </c>
      <c r="L229" s="636">
        <f t="shared" si="52"/>
        <v>1</v>
      </c>
      <c r="M229" s="635">
        <f t="shared" si="44"/>
        <v>0</v>
      </c>
    </row>
    <row r="230" spans="1:13">
      <c r="A230" s="633">
        <f t="shared" si="45"/>
        <v>0</v>
      </c>
      <c r="B230" s="634">
        <f t="shared" si="40"/>
        <v>0</v>
      </c>
      <c r="C230" s="635">
        <f t="shared" si="46"/>
        <v>0</v>
      </c>
      <c r="D230" s="635">
        <f t="shared" si="47"/>
        <v>0</v>
      </c>
      <c r="E230" s="635">
        <f t="shared" si="41"/>
        <v>0</v>
      </c>
      <c r="F230" s="635">
        <f t="shared" si="48"/>
        <v>0</v>
      </c>
      <c r="G230" s="635">
        <f t="shared" si="49"/>
        <v>0</v>
      </c>
      <c r="H230" s="635">
        <f t="shared" si="50"/>
        <v>0</v>
      </c>
      <c r="I230" s="635">
        <f t="shared" si="42"/>
        <v>0</v>
      </c>
      <c r="J230" s="632">
        <f t="shared" si="51"/>
        <v>0</v>
      </c>
      <c r="K230" s="632">
        <f t="shared" si="43"/>
        <v>0</v>
      </c>
      <c r="L230" s="636">
        <f t="shared" si="52"/>
        <v>1</v>
      </c>
      <c r="M230" s="635">
        <f t="shared" si="44"/>
        <v>0</v>
      </c>
    </row>
    <row r="231" spans="1:13">
      <c r="A231" s="633">
        <f t="shared" si="45"/>
        <v>0</v>
      </c>
      <c r="B231" s="634">
        <f t="shared" si="40"/>
        <v>0</v>
      </c>
      <c r="C231" s="635">
        <f t="shared" si="46"/>
        <v>0</v>
      </c>
      <c r="D231" s="635">
        <f t="shared" si="47"/>
        <v>0</v>
      </c>
      <c r="E231" s="635">
        <f t="shared" si="41"/>
        <v>0</v>
      </c>
      <c r="F231" s="635">
        <f t="shared" si="48"/>
        <v>0</v>
      </c>
      <c r="G231" s="635">
        <f t="shared" si="49"/>
        <v>0</v>
      </c>
      <c r="H231" s="635">
        <f t="shared" si="50"/>
        <v>0</v>
      </c>
      <c r="I231" s="635">
        <f t="shared" si="42"/>
        <v>0</v>
      </c>
      <c r="J231" s="632">
        <f t="shared" si="51"/>
        <v>0</v>
      </c>
      <c r="K231" s="632">
        <f t="shared" si="43"/>
        <v>0</v>
      </c>
      <c r="L231" s="636">
        <f t="shared" si="52"/>
        <v>1</v>
      </c>
      <c r="M231" s="635">
        <f t="shared" si="44"/>
        <v>0</v>
      </c>
    </row>
    <row r="232" spans="1:13">
      <c r="A232" s="633">
        <f t="shared" si="45"/>
        <v>0</v>
      </c>
      <c r="B232" s="634">
        <f t="shared" si="40"/>
        <v>0</v>
      </c>
      <c r="C232" s="635">
        <f t="shared" si="46"/>
        <v>0</v>
      </c>
      <c r="D232" s="635">
        <f t="shared" si="47"/>
        <v>0</v>
      </c>
      <c r="E232" s="635">
        <f t="shared" si="41"/>
        <v>0</v>
      </c>
      <c r="F232" s="635">
        <f t="shared" si="48"/>
        <v>0</v>
      </c>
      <c r="G232" s="635">
        <f t="shared" si="49"/>
        <v>0</v>
      </c>
      <c r="H232" s="635">
        <f t="shared" si="50"/>
        <v>0</v>
      </c>
      <c r="I232" s="635">
        <f t="shared" si="42"/>
        <v>0</v>
      </c>
      <c r="J232" s="632">
        <f t="shared" si="51"/>
        <v>0</v>
      </c>
      <c r="K232" s="632">
        <f t="shared" si="43"/>
        <v>0</v>
      </c>
      <c r="L232" s="636">
        <f t="shared" si="52"/>
        <v>1</v>
      </c>
      <c r="M232" s="635">
        <f t="shared" si="44"/>
        <v>0</v>
      </c>
    </row>
    <row r="233" spans="1:13">
      <c r="A233" s="633">
        <f t="shared" si="45"/>
        <v>0</v>
      </c>
      <c r="B233" s="634">
        <f t="shared" si="40"/>
        <v>0</v>
      </c>
      <c r="C233" s="635">
        <f t="shared" si="46"/>
        <v>0</v>
      </c>
      <c r="D233" s="635">
        <f t="shared" si="47"/>
        <v>0</v>
      </c>
      <c r="E233" s="635">
        <f t="shared" si="41"/>
        <v>0</v>
      </c>
      <c r="F233" s="635">
        <f t="shared" si="48"/>
        <v>0</v>
      </c>
      <c r="G233" s="635">
        <f t="shared" si="49"/>
        <v>0</v>
      </c>
      <c r="H233" s="635">
        <f t="shared" si="50"/>
        <v>0</v>
      </c>
      <c r="I233" s="635">
        <f t="shared" si="42"/>
        <v>0</v>
      </c>
      <c r="J233" s="632">
        <f t="shared" si="51"/>
        <v>0</v>
      </c>
      <c r="K233" s="632">
        <f t="shared" si="43"/>
        <v>0</v>
      </c>
      <c r="L233" s="636">
        <f t="shared" si="52"/>
        <v>1</v>
      </c>
      <c r="M233" s="635">
        <f t="shared" si="44"/>
        <v>0</v>
      </c>
    </row>
    <row r="234" spans="1:13">
      <c r="A234" s="633">
        <f t="shared" si="45"/>
        <v>0</v>
      </c>
      <c r="B234" s="634">
        <f t="shared" si="40"/>
        <v>0</v>
      </c>
      <c r="C234" s="635">
        <f t="shared" si="46"/>
        <v>0</v>
      </c>
      <c r="D234" s="635">
        <f t="shared" si="47"/>
        <v>0</v>
      </c>
      <c r="E234" s="635">
        <f t="shared" si="41"/>
        <v>0</v>
      </c>
      <c r="F234" s="635">
        <f t="shared" si="48"/>
        <v>0</v>
      </c>
      <c r="G234" s="635">
        <f t="shared" si="49"/>
        <v>0</v>
      </c>
      <c r="H234" s="635">
        <f t="shared" si="50"/>
        <v>0</v>
      </c>
      <c r="I234" s="635">
        <f t="shared" si="42"/>
        <v>0</v>
      </c>
      <c r="J234" s="632">
        <f t="shared" si="51"/>
        <v>0</v>
      </c>
      <c r="K234" s="632">
        <f t="shared" si="43"/>
        <v>0</v>
      </c>
      <c r="L234" s="636">
        <f t="shared" si="52"/>
        <v>1</v>
      </c>
      <c r="M234" s="635">
        <f t="shared" si="44"/>
        <v>0</v>
      </c>
    </row>
    <row r="235" spans="1:13">
      <c r="A235" s="633">
        <f t="shared" si="45"/>
        <v>0</v>
      </c>
      <c r="B235" s="634">
        <f t="shared" si="40"/>
        <v>0</v>
      </c>
      <c r="C235" s="635">
        <f t="shared" si="46"/>
        <v>0</v>
      </c>
      <c r="D235" s="635">
        <f t="shared" si="47"/>
        <v>0</v>
      </c>
      <c r="E235" s="635">
        <f t="shared" si="41"/>
        <v>0</v>
      </c>
      <c r="F235" s="635">
        <f t="shared" si="48"/>
        <v>0</v>
      </c>
      <c r="G235" s="635">
        <f t="shared" si="49"/>
        <v>0</v>
      </c>
      <c r="H235" s="635">
        <f t="shared" si="50"/>
        <v>0</v>
      </c>
      <c r="I235" s="635">
        <f t="shared" si="42"/>
        <v>0</v>
      </c>
      <c r="J235" s="632">
        <f t="shared" si="51"/>
        <v>0</v>
      </c>
      <c r="K235" s="632">
        <f t="shared" si="43"/>
        <v>0</v>
      </c>
      <c r="L235" s="636">
        <f t="shared" si="52"/>
        <v>1</v>
      </c>
      <c r="M235" s="635">
        <f t="shared" si="44"/>
        <v>0</v>
      </c>
    </row>
    <row r="236" spans="1:13">
      <c r="A236" s="633">
        <f t="shared" si="45"/>
        <v>0</v>
      </c>
      <c r="B236" s="634">
        <f t="shared" si="40"/>
        <v>0</v>
      </c>
      <c r="C236" s="635">
        <f t="shared" si="46"/>
        <v>0</v>
      </c>
      <c r="D236" s="635">
        <f t="shared" si="47"/>
        <v>0</v>
      </c>
      <c r="E236" s="635">
        <f t="shared" si="41"/>
        <v>0</v>
      </c>
      <c r="F236" s="635">
        <f t="shared" si="48"/>
        <v>0</v>
      </c>
      <c r="G236" s="635">
        <f t="shared" si="49"/>
        <v>0</v>
      </c>
      <c r="H236" s="635">
        <f t="shared" si="50"/>
        <v>0</v>
      </c>
      <c r="I236" s="635">
        <f t="shared" si="42"/>
        <v>0</v>
      </c>
      <c r="J236" s="632">
        <f t="shared" si="51"/>
        <v>0</v>
      </c>
      <c r="K236" s="632">
        <f t="shared" si="43"/>
        <v>0</v>
      </c>
      <c r="L236" s="636">
        <f t="shared" si="52"/>
        <v>1</v>
      </c>
      <c r="M236" s="635">
        <f t="shared" si="44"/>
        <v>0</v>
      </c>
    </row>
    <row r="237" spans="1:13">
      <c r="A237" s="633">
        <f t="shared" si="45"/>
        <v>0</v>
      </c>
      <c r="B237" s="634">
        <f t="shared" si="40"/>
        <v>0</v>
      </c>
      <c r="C237" s="635">
        <f t="shared" si="46"/>
        <v>0</v>
      </c>
      <c r="D237" s="635">
        <f t="shared" si="47"/>
        <v>0</v>
      </c>
      <c r="E237" s="635">
        <f t="shared" si="41"/>
        <v>0</v>
      </c>
      <c r="F237" s="635">
        <f t="shared" si="48"/>
        <v>0</v>
      </c>
      <c r="G237" s="635">
        <f t="shared" si="49"/>
        <v>0</v>
      </c>
      <c r="H237" s="635">
        <f t="shared" si="50"/>
        <v>0</v>
      </c>
      <c r="I237" s="635">
        <f t="shared" si="42"/>
        <v>0</v>
      </c>
      <c r="J237" s="632">
        <f t="shared" si="51"/>
        <v>0</v>
      </c>
      <c r="K237" s="632">
        <f t="shared" si="43"/>
        <v>0</v>
      </c>
      <c r="L237" s="636">
        <f t="shared" si="52"/>
        <v>1</v>
      </c>
      <c r="M237" s="635">
        <f t="shared" si="44"/>
        <v>0</v>
      </c>
    </row>
    <row r="238" spans="1:13">
      <c r="A238" s="633">
        <f t="shared" si="45"/>
        <v>0</v>
      </c>
      <c r="B238" s="634">
        <f t="shared" si="40"/>
        <v>0</v>
      </c>
      <c r="C238" s="635">
        <f t="shared" si="46"/>
        <v>0</v>
      </c>
      <c r="D238" s="635">
        <f t="shared" si="47"/>
        <v>0</v>
      </c>
      <c r="E238" s="635">
        <f t="shared" si="41"/>
        <v>0</v>
      </c>
      <c r="F238" s="635">
        <f t="shared" si="48"/>
        <v>0</v>
      </c>
      <c r="G238" s="635">
        <f t="shared" si="49"/>
        <v>0</v>
      </c>
      <c r="H238" s="635">
        <f t="shared" si="50"/>
        <v>0</v>
      </c>
      <c r="I238" s="635">
        <f t="shared" si="42"/>
        <v>0</v>
      </c>
      <c r="J238" s="632">
        <f t="shared" si="51"/>
        <v>0</v>
      </c>
      <c r="K238" s="632">
        <f t="shared" si="43"/>
        <v>0</v>
      </c>
      <c r="L238" s="636">
        <f t="shared" si="52"/>
        <v>1</v>
      </c>
      <c r="M238" s="635">
        <f t="shared" si="44"/>
        <v>0</v>
      </c>
    </row>
    <row r="239" spans="1:13">
      <c r="A239" s="633">
        <f t="shared" si="45"/>
        <v>0</v>
      </c>
      <c r="B239" s="634">
        <f t="shared" si="40"/>
        <v>0</v>
      </c>
      <c r="C239" s="635">
        <f t="shared" si="46"/>
        <v>0</v>
      </c>
      <c r="D239" s="635">
        <f t="shared" si="47"/>
        <v>0</v>
      </c>
      <c r="E239" s="635">
        <f t="shared" si="41"/>
        <v>0</v>
      </c>
      <c r="F239" s="635">
        <f t="shared" si="48"/>
        <v>0</v>
      </c>
      <c r="G239" s="635">
        <f t="shared" si="49"/>
        <v>0</v>
      </c>
      <c r="H239" s="635">
        <f t="shared" si="50"/>
        <v>0</v>
      </c>
      <c r="I239" s="635">
        <f t="shared" si="42"/>
        <v>0</v>
      </c>
      <c r="J239" s="632">
        <f t="shared" si="51"/>
        <v>0</v>
      </c>
      <c r="K239" s="632">
        <f t="shared" si="43"/>
        <v>0</v>
      </c>
      <c r="L239" s="636">
        <f t="shared" si="52"/>
        <v>1</v>
      </c>
      <c r="M239" s="635">
        <f t="shared" si="44"/>
        <v>0</v>
      </c>
    </row>
    <row r="240" spans="1:13">
      <c r="A240" s="633">
        <f t="shared" si="45"/>
        <v>0</v>
      </c>
      <c r="B240" s="634">
        <f t="shared" si="40"/>
        <v>0</v>
      </c>
      <c r="C240" s="635">
        <f t="shared" si="46"/>
        <v>0</v>
      </c>
      <c r="D240" s="635">
        <f t="shared" si="47"/>
        <v>0</v>
      </c>
      <c r="E240" s="635">
        <f t="shared" si="41"/>
        <v>0</v>
      </c>
      <c r="F240" s="635">
        <f t="shared" si="48"/>
        <v>0</v>
      </c>
      <c r="G240" s="635">
        <f t="shared" si="49"/>
        <v>0</v>
      </c>
      <c r="H240" s="635">
        <f t="shared" si="50"/>
        <v>0</v>
      </c>
      <c r="I240" s="635">
        <f t="shared" si="42"/>
        <v>0</v>
      </c>
      <c r="J240" s="632">
        <f t="shared" si="51"/>
        <v>0</v>
      </c>
      <c r="K240" s="632">
        <f t="shared" si="43"/>
        <v>0</v>
      </c>
      <c r="L240" s="636">
        <f t="shared" si="52"/>
        <v>1</v>
      </c>
      <c r="M240" s="635">
        <f t="shared" si="44"/>
        <v>0</v>
      </c>
    </row>
    <row r="241" spans="1:13">
      <c r="A241" s="633">
        <f t="shared" si="45"/>
        <v>0</v>
      </c>
      <c r="B241" s="634">
        <f t="shared" si="40"/>
        <v>0</v>
      </c>
      <c r="C241" s="635">
        <f t="shared" si="46"/>
        <v>0</v>
      </c>
      <c r="D241" s="635">
        <f t="shared" si="47"/>
        <v>0</v>
      </c>
      <c r="E241" s="635">
        <f t="shared" si="41"/>
        <v>0</v>
      </c>
      <c r="F241" s="635">
        <f t="shared" si="48"/>
        <v>0</v>
      </c>
      <c r="G241" s="635">
        <f t="shared" si="49"/>
        <v>0</v>
      </c>
      <c r="H241" s="635">
        <f t="shared" si="50"/>
        <v>0</v>
      </c>
      <c r="I241" s="635">
        <f t="shared" si="42"/>
        <v>0</v>
      </c>
      <c r="J241" s="632">
        <f t="shared" si="51"/>
        <v>0</v>
      </c>
      <c r="K241" s="632">
        <f t="shared" si="43"/>
        <v>0</v>
      </c>
      <c r="L241" s="636">
        <f t="shared" si="52"/>
        <v>1</v>
      </c>
      <c r="M241" s="635">
        <f t="shared" si="44"/>
        <v>0</v>
      </c>
    </row>
    <row r="242" spans="1:13">
      <c r="A242" s="633">
        <f t="shared" si="45"/>
        <v>0</v>
      </c>
      <c r="B242" s="634">
        <f t="shared" si="40"/>
        <v>0</v>
      </c>
      <c r="C242" s="635">
        <f t="shared" si="46"/>
        <v>0</v>
      </c>
      <c r="D242" s="635">
        <f t="shared" si="47"/>
        <v>0</v>
      </c>
      <c r="E242" s="635">
        <f t="shared" si="41"/>
        <v>0</v>
      </c>
      <c r="F242" s="635">
        <f t="shared" si="48"/>
        <v>0</v>
      </c>
      <c r="G242" s="635">
        <f t="shared" si="49"/>
        <v>0</v>
      </c>
      <c r="H242" s="635">
        <f t="shared" si="50"/>
        <v>0</v>
      </c>
      <c r="I242" s="635">
        <f t="shared" si="42"/>
        <v>0</v>
      </c>
      <c r="J242" s="632">
        <f t="shared" si="51"/>
        <v>0</v>
      </c>
      <c r="K242" s="632">
        <f t="shared" si="43"/>
        <v>0</v>
      </c>
      <c r="L242" s="636">
        <f t="shared" si="52"/>
        <v>1</v>
      </c>
      <c r="M242" s="635">
        <f t="shared" si="44"/>
        <v>0</v>
      </c>
    </row>
    <row r="243" spans="1:13">
      <c r="A243" s="633">
        <f t="shared" si="45"/>
        <v>0</v>
      </c>
      <c r="B243" s="634">
        <f t="shared" si="40"/>
        <v>0</v>
      </c>
      <c r="C243" s="635">
        <f t="shared" si="46"/>
        <v>0</v>
      </c>
      <c r="D243" s="635">
        <f t="shared" si="47"/>
        <v>0</v>
      </c>
      <c r="E243" s="635">
        <f t="shared" si="41"/>
        <v>0</v>
      </c>
      <c r="F243" s="635">
        <f t="shared" si="48"/>
        <v>0</v>
      </c>
      <c r="G243" s="635">
        <f t="shared" si="49"/>
        <v>0</v>
      </c>
      <c r="H243" s="635">
        <f t="shared" si="50"/>
        <v>0</v>
      </c>
      <c r="I243" s="635">
        <f t="shared" si="42"/>
        <v>0</v>
      </c>
      <c r="J243" s="632">
        <f t="shared" si="51"/>
        <v>0</v>
      </c>
      <c r="K243" s="632">
        <f t="shared" si="43"/>
        <v>0</v>
      </c>
      <c r="L243" s="636">
        <f t="shared" si="52"/>
        <v>1</v>
      </c>
      <c r="M243" s="635">
        <f t="shared" si="44"/>
        <v>0</v>
      </c>
    </row>
    <row r="244" spans="1:13">
      <c r="A244" s="633">
        <f t="shared" si="45"/>
        <v>0</v>
      </c>
      <c r="B244" s="634">
        <f t="shared" si="40"/>
        <v>0</v>
      </c>
      <c r="C244" s="635">
        <f t="shared" si="46"/>
        <v>0</v>
      </c>
      <c r="D244" s="635">
        <f t="shared" si="47"/>
        <v>0</v>
      </c>
      <c r="E244" s="635">
        <f t="shared" si="41"/>
        <v>0</v>
      </c>
      <c r="F244" s="635">
        <f t="shared" si="48"/>
        <v>0</v>
      </c>
      <c r="G244" s="635">
        <f t="shared" si="49"/>
        <v>0</v>
      </c>
      <c r="H244" s="635">
        <f t="shared" si="50"/>
        <v>0</v>
      </c>
      <c r="I244" s="635">
        <f t="shared" si="42"/>
        <v>0</v>
      </c>
      <c r="J244" s="632">
        <f t="shared" si="51"/>
        <v>0</v>
      </c>
      <c r="K244" s="632">
        <f t="shared" si="43"/>
        <v>0</v>
      </c>
      <c r="L244" s="636">
        <f t="shared" si="52"/>
        <v>1</v>
      </c>
      <c r="M244" s="635">
        <f t="shared" si="44"/>
        <v>0</v>
      </c>
    </row>
    <row r="245" spans="1:13">
      <c r="A245" s="633">
        <f t="shared" si="45"/>
        <v>0</v>
      </c>
      <c r="B245" s="634">
        <f t="shared" si="40"/>
        <v>0</v>
      </c>
      <c r="C245" s="635">
        <f t="shared" si="46"/>
        <v>0</v>
      </c>
      <c r="D245" s="635">
        <f t="shared" si="47"/>
        <v>0</v>
      </c>
      <c r="E245" s="635">
        <f t="shared" si="41"/>
        <v>0</v>
      </c>
      <c r="F245" s="635">
        <f t="shared" si="48"/>
        <v>0</v>
      </c>
      <c r="G245" s="635">
        <f t="shared" si="49"/>
        <v>0</v>
      </c>
      <c r="H245" s="635">
        <f t="shared" si="50"/>
        <v>0</v>
      </c>
      <c r="I245" s="635">
        <f t="shared" si="42"/>
        <v>0</v>
      </c>
      <c r="J245" s="632">
        <f t="shared" si="51"/>
        <v>0</v>
      </c>
      <c r="K245" s="632">
        <f t="shared" si="43"/>
        <v>0</v>
      </c>
      <c r="L245" s="636">
        <f t="shared" si="52"/>
        <v>1</v>
      </c>
      <c r="M245" s="635">
        <f t="shared" si="44"/>
        <v>0</v>
      </c>
    </row>
    <row r="246" spans="1:13">
      <c r="A246" s="633">
        <f t="shared" si="45"/>
        <v>0</v>
      </c>
      <c r="B246" s="634">
        <f t="shared" si="40"/>
        <v>0</v>
      </c>
      <c r="C246" s="635">
        <f t="shared" si="46"/>
        <v>0</v>
      </c>
      <c r="D246" s="635">
        <f t="shared" si="47"/>
        <v>0</v>
      </c>
      <c r="E246" s="635">
        <f t="shared" si="41"/>
        <v>0</v>
      </c>
      <c r="F246" s="635">
        <f t="shared" si="48"/>
        <v>0</v>
      </c>
      <c r="G246" s="635">
        <f t="shared" si="49"/>
        <v>0</v>
      </c>
      <c r="H246" s="635">
        <f t="shared" si="50"/>
        <v>0</v>
      </c>
      <c r="I246" s="635">
        <f t="shared" si="42"/>
        <v>0</v>
      </c>
      <c r="J246" s="632">
        <f t="shared" si="51"/>
        <v>0</v>
      </c>
      <c r="K246" s="632">
        <f t="shared" si="43"/>
        <v>0</v>
      </c>
      <c r="L246" s="636">
        <f t="shared" si="52"/>
        <v>1</v>
      </c>
      <c r="M246" s="635">
        <f t="shared" si="44"/>
        <v>0</v>
      </c>
    </row>
    <row r="247" spans="1:13">
      <c r="A247" s="633">
        <f t="shared" si="45"/>
        <v>0</v>
      </c>
      <c r="B247" s="634">
        <f t="shared" si="40"/>
        <v>0</v>
      </c>
      <c r="C247" s="635">
        <f t="shared" si="46"/>
        <v>0</v>
      </c>
      <c r="D247" s="635">
        <f t="shared" si="47"/>
        <v>0</v>
      </c>
      <c r="E247" s="635">
        <f t="shared" si="41"/>
        <v>0</v>
      </c>
      <c r="F247" s="635">
        <f t="shared" si="48"/>
        <v>0</v>
      </c>
      <c r="G247" s="635">
        <f t="shared" si="49"/>
        <v>0</v>
      </c>
      <c r="H247" s="635">
        <f t="shared" si="50"/>
        <v>0</v>
      </c>
      <c r="I247" s="635">
        <f t="shared" si="42"/>
        <v>0</v>
      </c>
      <c r="J247" s="632">
        <f t="shared" si="51"/>
        <v>0</v>
      </c>
      <c r="K247" s="632">
        <f t="shared" si="43"/>
        <v>0</v>
      </c>
      <c r="L247" s="636">
        <f t="shared" si="52"/>
        <v>1</v>
      </c>
      <c r="M247" s="635">
        <f t="shared" si="44"/>
        <v>0</v>
      </c>
    </row>
    <row r="248" spans="1:13">
      <c r="A248" s="633">
        <f t="shared" si="45"/>
        <v>0</v>
      </c>
      <c r="B248" s="634">
        <f t="shared" si="40"/>
        <v>0</v>
      </c>
      <c r="C248" s="635">
        <f t="shared" si="46"/>
        <v>0</v>
      </c>
      <c r="D248" s="635">
        <f t="shared" si="47"/>
        <v>0</v>
      </c>
      <c r="E248" s="635">
        <f t="shared" si="41"/>
        <v>0</v>
      </c>
      <c r="F248" s="635">
        <f t="shared" si="48"/>
        <v>0</v>
      </c>
      <c r="G248" s="635">
        <f t="shared" si="49"/>
        <v>0</v>
      </c>
      <c r="H248" s="635">
        <f t="shared" si="50"/>
        <v>0</v>
      </c>
      <c r="I248" s="635">
        <f t="shared" si="42"/>
        <v>0</v>
      </c>
      <c r="J248" s="632">
        <f t="shared" si="51"/>
        <v>0</v>
      </c>
      <c r="K248" s="632">
        <f t="shared" si="43"/>
        <v>0</v>
      </c>
      <c r="L248" s="636">
        <f t="shared" si="52"/>
        <v>1</v>
      </c>
      <c r="M248" s="635">
        <f t="shared" si="44"/>
        <v>0</v>
      </c>
    </row>
    <row r="249" spans="1:13">
      <c r="A249" s="633">
        <f t="shared" si="45"/>
        <v>0</v>
      </c>
      <c r="B249" s="634">
        <f t="shared" si="40"/>
        <v>0</v>
      </c>
      <c r="C249" s="635">
        <f t="shared" si="46"/>
        <v>0</v>
      </c>
      <c r="D249" s="635">
        <f t="shared" si="47"/>
        <v>0</v>
      </c>
      <c r="E249" s="635">
        <f t="shared" si="41"/>
        <v>0</v>
      </c>
      <c r="F249" s="635">
        <f t="shared" si="48"/>
        <v>0</v>
      </c>
      <c r="G249" s="635">
        <f t="shared" si="49"/>
        <v>0</v>
      </c>
      <c r="H249" s="635">
        <f t="shared" si="50"/>
        <v>0</v>
      </c>
      <c r="I249" s="635">
        <f t="shared" si="42"/>
        <v>0</v>
      </c>
      <c r="J249" s="632">
        <f t="shared" si="51"/>
        <v>0</v>
      </c>
      <c r="K249" s="632">
        <f t="shared" si="43"/>
        <v>0</v>
      </c>
      <c r="L249" s="636">
        <f t="shared" si="52"/>
        <v>1</v>
      </c>
      <c r="M249" s="635">
        <f t="shared" si="44"/>
        <v>0</v>
      </c>
    </row>
    <row r="250" spans="1:13">
      <c r="A250" s="633">
        <f t="shared" si="45"/>
        <v>0</v>
      </c>
      <c r="B250" s="634">
        <f t="shared" si="40"/>
        <v>0</v>
      </c>
      <c r="C250" s="635">
        <f t="shared" si="46"/>
        <v>0</v>
      </c>
      <c r="D250" s="635">
        <f t="shared" si="47"/>
        <v>0</v>
      </c>
      <c r="E250" s="635">
        <f t="shared" si="41"/>
        <v>0</v>
      </c>
      <c r="F250" s="635">
        <f t="shared" si="48"/>
        <v>0</v>
      </c>
      <c r="G250" s="635">
        <f t="shared" si="49"/>
        <v>0</v>
      </c>
      <c r="H250" s="635">
        <f t="shared" si="50"/>
        <v>0</v>
      </c>
      <c r="I250" s="635">
        <f t="shared" si="42"/>
        <v>0</v>
      </c>
      <c r="J250" s="632">
        <f t="shared" si="51"/>
        <v>0</v>
      </c>
      <c r="K250" s="632">
        <f t="shared" si="43"/>
        <v>0</v>
      </c>
      <c r="L250" s="636">
        <f t="shared" si="52"/>
        <v>1</v>
      </c>
      <c r="M250" s="635">
        <f t="shared" si="44"/>
        <v>0</v>
      </c>
    </row>
    <row r="251" spans="1:13">
      <c r="A251" s="633">
        <f t="shared" si="45"/>
        <v>0</v>
      </c>
      <c r="B251" s="634">
        <f t="shared" si="40"/>
        <v>0</v>
      </c>
      <c r="C251" s="635">
        <f t="shared" si="46"/>
        <v>0</v>
      </c>
      <c r="D251" s="635">
        <f t="shared" si="47"/>
        <v>0</v>
      </c>
      <c r="E251" s="635">
        <f t="shared" si="41"/>
        <v>0</v>
      </c>
      <c r="F251" s="635">
        <f t="shared" si="48"/>
        <v>0</v>
      </c>
      <c r="G251" s="635">
        <f t="shared" si="49"/>
        <v>0</v>
      </c>
      <c r="H251" s="635">
        <f t="shared" si="50"/>
        <v>0</v>
      </c>
      <c r="I251" s="635">
        <f t="shared" si="42"/>
        <v>0</v>
      </c>
      <c r="J251" s="632">
        <f t="shared" si="51"/>
        <v>0</v>
      </c>
      <c r="K251" s="632">
        <f t="shared" si="43"/>
        <v>0</v>
      </c>
      <c r="L251" s="636">
        <f t="shared" si="52"/>
        <v>1</v>
      </c>
      <c r="M251" s="635">
        <f t="shared" si="44"/>
        <v>0</v>
      </c>
    </row>
    <row r="252" spans="1:13">
      <c r="A252" s="633">
        <f t="shared" si="45"/>
        <v>0</v>
      </c>
      <c r="B252" s="634">
        <f t="shared" si="40"/>
        <v>0</v>
      </c>
      <c r="C252" s="635">
        <f t="shared" si="46"/>
        <v>0</v>
      </c>
      <c r="D252" s="635">
        <f t="shared" si="47"/>
        <v>0</v>
      </c>
      <c r="E252" s="635">
        <f t="shared" si="41"/>
        <v>0</v>
      </c>
      <c r="F252" s="635">
        <f t="shared" si="48"/>
        <v>0</v>
      </c>
      <c r="G252" s="635">
        <f t="shared" si="49"/>
        <v>0</v>
      </c>
      <c r="H252" s="635">
        <f t="shared" si="50"/>
        <v>0</v>
      </c>
      <c r="I252" s="635">
        <f t="shared" si="42"/>
        <v>0</v>
      </c>
      <c r="J252" s="632">
        <f t="shared" si="51"/>
        <v>0</v>
      </c>
      <c r="K252" s="632">
        <f t="shared" si="43"/>
        <v>0</v>
      </c>
      <c r="L252" s="636">
        <f t="shared" si="52"/>
        <v>1</v>
      </c>
      <c r="M252" s="635">
        <f t="shared" si="44"/>
        <v>0</v>
      </c>
    </row>
    <row r="253" spans="1:13">
      <c r="A253" s="633">
        <f t="shared" si="45"/>
        <v>0</v>
      </c>
      <c r="B253" s="634">
        <f t="shared" si="40"/>
        <v>0</v>
      </c>
      <c r="C253" s="635">
        <f t="shared" si="46"/>
        <v>0</v>
      </c>
      <c r="D253" s="635">
        <f t="shared" si="47"/>
        <v>0</v>
      </c>
      <c r="E253" s="635">
        <f t="shared" si="41"/>
        <v>0</v>
      </c>
      <c r="F253" s="635">
        <f t="shared" si="48"/>
        <v>0</v>
      </c>
      <c r="G253" s="635">
        <f t="shared" si="49"/>
        <v>0</v>
      </c>
      <c r="H253" s="635">
        <f t="shared" si="50"/>
        <v>0</v>
      </c>
      <c r="I253" s="635">
        <f t="shared" si="42"/>
        <v>0</v>
      </c>
      <c r="J253" s="632">
        <f t="shared" si="51"/>
        <v>0</v>
      </c>
      <c r="K253" s="632">
        <f t="shared" si="43"/>
        <v>0</v>
      </c>
      <c r="L253" s="636">
        <f t="shared" si="52"/>
        <v>1</v>
      </c>
      <c r="M253" s="635">
        <f t="shared" si="44"/>
        <v>0</v>
      </c>
    </row>
    <row r="254" spans="1:13">
      <c r="A254" s="633">
        <f t="shared" si="45"/>
        <v>0</v>
      </c>
      <c r="B254" s="634">
        <f t="shared" si="40"/>
        <v>0</v>
      </c>
      <c r="C254" s="635">
        <f t="shared" si="46"/>
        <v>0</v>
      </c>
      <c r="D254" s="635">
        <f t="shared" si="47"/>
        <v>0</v>
      </c>
      <c r="E254" s="635">
        <f t="shared" si="41"/>
        <v>0</v>
      </c>
      <c r="F254" s="635">
        <f t="shared" si="48"/>
        <v>0</v>
      </c>
      <c r="G254" s="635">
        <f t="shared" si="49"/>
        <v>0</v>
      </c>
      <c r="H254" s="635">
        <f t="shared" si="50"/>
        <v>0</v>
      </c>
      <c r="I254" s="635">
        <f t="shared" si="42"/>
        <v>0</v>
      </c>
      <c r="J254" s="632">
        <f t="shared" si="51"/>
        <v>0</v>
      </c>
      <c r="K254" s="632">
        <f t="shared" si="43"/>
        <v>0</v>
      </c>
      <c r="L254" s="636">
        <f t="shared" si="52"/>
        <v>1</v>
      </c>
      <c r="M254" s="635">
        <f t="shared" si="44"/>
        <v>0</v>
      </c>
    </row>
    <row r="255" spans="1:13">
      <c r="A255" s="633">
        <f t="shared" si="45"/>
        <v>0</v>
      </c>
      <c r="B255" s="634">
        <f t="shared" si="40"/>
        <v>0</v>
      </c>
      <c r="C255" s="635">
        <f t="shared" si="46"/>
        <v>0</v>
      </c>
      <c r="D255" s="635">
        <f t="shared" si="47"/>
        <v>0</v>
      </c>
      <c r="E255" s="635">
        <f t="shared" si="41"/>
        <v>0</v>
      </c>
      <c r="F255" s="635">
        <f t="shared" si="48"/>
        <v>0</v>
      </c>
      <c r="G255" s="635">
        <f t="shared" si="49"/>
        <v>0</v>
      </c>
      <c r="H255" s="635">
        <f t="shared" si="50"/>
        <v>0</v>
      </c>
      <c r="I255" s="635">
        <f t="shared" si="42"/>
        <v>0</v>
      </c>
      <c r="J255" s="632">
        <f t="shared" si="51"/>
        <v>0</v>
      </c>
      <c r="K255" s="632">
        <f t="shared" si="43"/>
        <v>0</v>
      </c>
      <c r="L255" s="636">
        <f t="shared" si="52"/>
        <v>1</v>
      </c>
      <c r="M255" s="635">
        <f t="shared" si="44"/>
        <v>0</v>
      </c>
    </row>
    <row r="256" spans="1:13">
      <c r="A256" s="633">
        <f t="shared" si="45"/>
        <v>0</v>
      </c>
      <c r="B256" s="634">
        <f t="shared" si="40"/>
        <v>0</v>
      </c>
      <c r="C256" s="635">
        <f t="shared" si="46"/>
        <v>0</v>
      </c>
      <c r="D256" s="635">
        <f t="shared" si="47"/>
        <v>0</v>
      </c>
      <c r="E256" s="635">
        <f t="shared" si="41"/>
        <v>0</v>
      </c>
      <c r="F256" s="635">
        <f t="shared" si="48"/>
        <v>0</v>
      </c>
      <c r="G256" s="635">
        <f t="shared" si="49"/>
        <v>0</v>
      </c>
      <c r="H256" s="635">
        <f t="shared" si="50"/>
        <v>0</v>
      </c>
      <c r="I256" s="635">
        <f t="shared" si="42"/>
        <v>0</v>
      </c>
      <c r="J256" s="632">
        <f t="shared" si="51"/>
        <v>0</v>
      </c>
      <c r="K256" s="632">
        <f t="shared" si="43"/>
        <v>0</v>
      </c>
      <c r="L256" s="636">
        <f t="shared" si="52"/>
        <v>1</v>
      </c>
      <c r="M256" s="635">
        <f t="shared" si="44"/>
        <v>0</v>
      </c>
    </row>
    <row r="257" spans="1:13">
      <c r="A257" s="633">
        <f t="shared" si="45"/>
        <v>0</v>
      </c>
      <c r="B257" s="634">
        <f t="shared" si="40"/>
        <v>0</v>
      </c>
      <c r="C257" s="635">
        <f t="shared" si="46"/>
        <v>0</v>
      </c>
      <c r="D257" s="635">
        <f t="shared" si="47"/>
        <v>0</v>
      </c>
      <c r="E257" s="635">
        <f t="shared" si="41"/>
        <v>0</v>
      </c>
      <c r="F257" s="635">
        <f t="shared" si="48"/>
        <v>0</v>
      </c>
      <c r="G257" s="635">
        <f t="shared" si="49"/>
        <v>0</v>
      </c>
      <c r="H257" s="635">
        <f t="shared" si="50"/>
        <v>0</v>
      </c>
      <c r="I257" s="635">
        <f t="shared" si="42"/>
        <v>0</v>
      </c>
      <c r="J257" s="632">
        <f t="shared" si="51"/>
        <v>0</v>
      </c>
      <c r="K257" s="632">
        <f t="shared" si="43"/>
        <v>0</v>
      </c>
      <c r="L257" s="636">
        <f t="shared" si="52"/>
        <v>1</v>
      </c>
      <c r="M257" s="635">
        <f t="shared" si="44"/>
        <v>0</v>
      </c>
    </row>
    <row r="258" spans="1:13">
      <c r="A258" s="633">
        <f t="shared" si="45"/>
        <v>0</v>
      </c>
      <c r="B258" s="634">
        <f t="shared" si="40"/>
        <v>0</v>
      </c>
      <c r="C258" s="635">
        <f t="shared" si="46"/>
        <v>0</v>
      </c>
      <c r="D258" s="635">
        <f t="shared" si="47"/>
        <v>0</v>
      </c>
      <c r="E258" s="635">
        <f t="shared" si="41"/>
        <v>0</v>
      </c>
      <c r="F258" s="635">
        <f t="shared" si="48"/>
        <v>0</v>
      </c>
      <c r="G258" s="635">
        <f t="shared" si="49"/>
        <v>0</v>
      </c>
      <c r="H258" s="635">
        <f t="shared" si="50"/>
        <v>0</v>
      </c>
      <c r="I258" s="635">
        <f t="shared" si="42"/>
        <v>0</v>
      </c>
      <c r="J258" s="632">
        <f t="shared" si="51"/>
        <v>0</v>
      </c>
      <c r="K258" s="632">
        <f t="shared" si="43"/>
        <v>0</v>
      </c>
      <c r="L258" s="636">
        <f t="shared" si="52"/>
        <v>1</v>
      </c>
      <c r="M258" s="635">
        <f t="shared" si="44"/>
        <v>0</v>
      </c>
    </row>
    <row r="259" spans="1:13">
      <c r="A259" s="633">
        <f t="shared" si="45"/>
        <v>0</v>
      </c>
      <c r="B259" s="634">
        <f t="shared" si="40"/>
        <v>0</v>
      </c>
      <c r="C259" s="635">
        <f t="shared" si="46"/>
        <v>0</v>
      </c>
      <c r="D259" s="635">
        <f t="shared" si="47"/>
        <v>0</v>
      </c>
      <c r="E259" s="635">
        <f t="shared" si="41"/>
        <v>0</v>
      </c>
      <c r="F259" s="635">
        <f t="shared" si="48"/>
        <v>0</v>
      </c>
      <c r="G259" s="635">
        <f t="shared" si="49"/>
        <v>0</v>
      </c>
      <c r="H259" s="635">
        <f t="shared" si="50"/>
        <v>0</v>
      </c>
      <c r="I259" s="635">
        <f t="shared" si="42"/>
        <v>0</v>
      </c>
      <c r="J259" s="632">
        <f t="shared" si="51"/>
        <v>0</v>
      </c>
      <c r="K259" s="632">
        <f t="shared" si="43"/>
        <v>0</v>
      </c>
      <c r="L259" s="636">
        <f t="shared" si="52"/>
        <v>1</v>
      </c>
      <c r="M259" s="635">
        <f t="shared" si="44"/>
        <v>0</v>
      </c>
    </row>
    <row r="260" spans="1:13">
      <c r="A260" s="633">
        <f t="shared" si="45"/>
        <v>0</v>
      </c>
      <c r="B260" s="634">
        <f t="shared" si="40"/>
        <v>0</v>
      </c>
      <c r="C260" s="635">
        <f t="shared" si="46"/>
        <v>0</v>
      </c>
      <c r="D260" s="635">
        <f t="shared" si="47"/>
        <v>0</v>
      </c>
      <c r="E260" s="635">
        <f t="shared" si="41"/>
        <v>0</v>
      </c>
      <c r="F260" s="635">
        <f t="shared" si="48"/>
        <v>0</v>
      </c>
      <c r="G260" s="635">
        <f t="shared" si="49"/>
        <v>0</v>
      </c>
      <c r="H260" s="635">
        <f t="shared" si="50"/>
        <v>0</v>
      </c>
      <c r="I260" s="635">
        <f t="shared" si="42"/>
        <v>0</v>
      </c>
      <c r="J260" s="632">
        <f t="shared" si="51"/>
        <v>0</v>
      </c>
      <c r="K260" s="632">
        <f t="shared" si="43"/>
        <v>0</v>
      </c>
      <c r="L260" s="636">
        <f t="shared" si="52"/>
        <v>1</v>
      </c>
      <c r="M260" s="635">
        <f t="shared" si="44"/>
        <v>0</v>
      </c>
    </row>
    <row r="261" spans="1:13">
      <c r="A261" s="633">
        <f t="shared" si="45"/>
        <v>0</v>
      </c>
      <c r="B261" s="634">
        <f t="shared" si="40"/>
        <v>0</v>
      </c>
      <c r="C261" s="635">
        <f t="shared" si="46"/>
        <v>0</v>
      </c>
      <c r="D261" s="635">
        <f t="shared" si="47"/>
        <v>0</v>
      </c>
      <c r="E261" s="635">
        <f t="shared" si="41"/>
        <v>0</v>
      </c>
      <c r="F261" s="635">
        <f t="shared" si="48"/>
        <v>0</v>
      </c>
      <c r="G261" s="635">
        <f t="shared" si="49"/>
        <v>0</v>
      </c>
      <c r="H261" s="635">
        <f t="shared" si="50"/>
        <v>0</v>
      </c>
      <c r="I261" s="635">
        <f t="shared" si="42"/>
        <v>0</v>
      </c>
      <c r="J261" s="632">
        <f t="shared" si="51"/>
        <v>0</v>
      </c>
      <c r="K261" s="632">
        <f t="shared" si="43"/>
        <v>0</v>
      </c>
      <c r="L261" s="636">
        <f t="shared" si="52"/>
        <v>1</v>
      </c>
      <c r="M261" s="635">
        <f t="shared" si="44"/>
        <v>0</v>
      </c>
    </row>
    <row r="262" spans="1:13">
      <c r="A262" s="633">
        <f t="shared" si="45"/>
        <v>0</v>
      </c>
      <c r="B262" s="634">
        <f t="shared" si="40"/>
        <v>0</v>
      </c>
      <c r="C262" s="635">
        <f t="shared" si="46"/>
        <v>0</v>
      </c>
      <c r="D262" s="635">
        <f t="shared" si="47"/>
        <v>0</v>
      </c>
      <c r="E262" s="635">
        <f t="shared" si="41"/>
        <v>0</v>
      </c>
      <c r="F262" s="635">
        <f t="shared" si="48"/>
        <v>0</v>
      </c>
      <c r="G262" s="635">
        <f t="shared" si="49"/>
        <v>0</v>
      </c>
      <c r="H262" s="635">
        <f t="shared" si="50"/>
        <v>0</v>
      </c>
      <c r="I262" s="635">
        <f t="shared" si="42"/>
        <v>0</v>
      </c>
      <c r="J262" s="632">
        <f t="shared" si="51"/>
        <v>0</v>
      </c>
      <c r="K262" s="632">
        <f t="shared" si="43"/>
        <v>0</v>
      </c>
      <c r="L262" s="636">
        <f t="shared" si="52"/>
        <v>1</v>
      </c>
      <c r="M262" s="635">
        <f t="shared" si="44"/>
        <v>0</v>
      </c>
    </row>
    <row r="263" spans="1:13">
      <c r="A263" s="633">
        <f t="shared" si="45"/>
        <v>0</v>
      </c>
      <c r="B263" s="634">
        <f t="shared" si="40"/>
        <v>0</v>
      </c>
      <c r="C263" s="635">
        <f t="shared" si="46"/>
        <v>0</v>
      </c>
      <c r="D263" s="635">
        <f t="shared" si="47"/>
        <v>0</v>
      </c>
      <c r="E263" s="635">
        <f t="shared" si="41"/>
        <v>0</v>
      </c>
      <c r="F263" s="635">
        <f t="shared" si="48"/>
        <v>0</v>
      </c>
      <c r="G263" s="635">
        <f t="shared" si="49"/>
        <v>0</v>
      </c>
      <c r="H263" s="635">
        <f t="shared" si="50"/>
        <v>0</v>
      </c>
      <c r="I263" s="635">
        <f t="shared" si="42"/>
        <v>0</v>
      </c>
      <c r="J263" s="632">
        <f t="shared" si="51"/>
        <v>0</v>
      </c>
      <c r="K263" s="632">
        <f t="shared" si="43"/>
        <v>0</v>
      </c>
      <c r="L263" s="636">
        <f t="shared" si="52"/>
        <v>1</v>
      </c>
      <c r="M263" s="635">
        <f t="shared" si="44"/>
        <v>0</v>
      </c>
    </row>
    <row r="264" spans="1:13">
      <c r="A264" s="633">
        <f t="shared" si="45"/>
        <v>0</v>
      </c>
      <c r="B264" s="634">
        <f t="shared" si="40"/>
        <v>0</v>
      </c>
      <c r="C264" s="635">
        <f t="shared" si="46"/>
        <v>0</v>
      </c>
      <c r="D264" s="635">
        <f t="shared" si="47"/>
        <v>0</v>
      </c>
      <c r="E264" s="635">
        <f t="shared" si="41"/>
        <v>0</v>
      </c>
      <c r="F264" s="635">
        <f t="shared" si="48"/>
        <v>0</v>
      </c>
      <c r="G264" s="635">
        <f t="shared" si="49"/>
        <v>0</v>
      </c>
      <c r="H264" s="635">
        <f t="shared" si="50"/>
        <v>0</v>
      </c>
      <c r="I264" s="635">
        <f t="shared" si="42"/>
        <v>0</v>
      </c>
      <c r="J264" s="632">
        <f t="shared" si="51"/>
        <v>0</v>
      </c>
      <c r="K264" s="632">
        <f t="shared" si="43"/>
        <v>0</v>
      </c>
      <c r="L264" s="636">
        <f t="shared" si="52"/>
        <v>1</v>
      </c>
      <c r="M264" s="635">
        <f t="shared" si="44"/>
        <v>0</v>
      </c>
    </row>
    <row r="265" spans="1:13">
      <c r="A265" s="633">
        <f t="shared" si="45"/>
        <v>0</v>
      </c>
      <c r="B265" s="634">
        <f t="shared" si="40"/>
        <v>0</v>
      </c>
      <c r="C265" s="635">
        <f t="shared" si="46"/>
        <v>0</v>
      </c>
      <c r="D265" s="635">
        <f t="shared" si="47"/>
        <v>0</v>
      </c>
      <c r="E265" s="635">
        <f t="shared" si="41"/>
        <v>0</v>
      </c>
      <c r="F265" s="635">
        <f t="shared" si="48"/>
        <v>0</v>
      </c>
      <c r="G265" s="635">
        <f t="shared" si="49"/>
        <v>0</v>
      </c>
      <c r="H265" s="635">
        <f t="shared" si="50"/>
        <v>0</v>
      </c>
      <c r="I265" s="635">
        <f t="shared" si="42"/>
        <v>0</v>
      </c>
      <c r="J265" s="632">
        <f t="shared" si="51"/>
        <v>0</v>
      </c>
      <c r="K265" s="632">
        <f t="shared" si="43"/>
        <v>0</v>
      </c>
      <c r="L265" s="636">
        <f t="shared" si="52"/>
        <v>1</v>
      </c>
      <c r="M265" s="635">
        <f t="shared" si="44"/>
        <v>0</v>
      </c>
    </row>
    <row r="266" spans="1:13">
      <c r="A266" s="633">
        <f t="shared" si="45"/>
        <v>0</v>
      </c>
      <c r="B266" s="634">
        <f t="shared" si="40"/>
        <v>0</v>
      </c>
      <c r="C266" s="635">
        <f t="shared" si="46"/>
        <v>0</v>
      </c>
      <c r="D266" s="635">
        <f t="shared" si="47"/>
        <v>0</v>
      </c>
      <c r="E266" s="635">
        <f t="shared" si="41"/>
        <v>0</v>
      </c>
      <c r="F266" s="635">
        <f t="shared" si="48"/>
        <v>0</v>
      </c>
      <c r="G266" s="635">
        <f t="shared" si="49"/>
        <v>0</v>
      </c>
      <c r="H266" s="635">
        <f t="shared" si="50"/>
        <v>0</v>
      </c>
      <c r="I266" s="635">
        <f t="shared" si="42"/>
        <v>0</v>
      </c>
      <c r="J266" s="632">
        <f t="shared" si="51"/>
        <v>0</v>
      </c>
      <c r="K266" s="632">
        <f t="shared" si="43"/>
        <v>0</v>
      </c>
      <c r="L266" s="636">
        <f t="shared" si="52"/>
        <v>1</v>
      </c>
      <c r="M266" s="635">
        <f t="shared" si="44"/>
        <v>0</v>
      </c>
    </row>
    <row r="267" spans="1:13">
      <c r="A267" s="633">
        <f t="shared" si="45"/>
        <v>0</v>
      </c>
      <c r="B267" s="634">
        <f t="shared" si="40"/>
        <v>0</v>
      </c>
      <c r="C267" s="635">
        <f t="shared" si="46"/>
        <v>0</v>
      </c>
      <c r="D267" s="635">
        <f t="shared" si="47"/>
        <v>0</v>
      </c>
      <c r="E267" s="635">
        <f t="shared" si="41"/>
        <v>0</v>
      </c>
      <c r="F267" s="635">
        <f t="shared" si="48"/>
        <v>0</v>
      </c>
      <c r="G267" s="635">
        <f t="shared" si="49"/>
        <v>0</v>
      </c>
      <c r="H267" s="635">
        <f t="shared" si="50"/>
        <v>0</v>
      </c>
      <c r="I267" s="635">
        <f t="shared" si="42"/>
        <v>0</v>
      </c>
      <c r="J267" s="632">
        <f t="shared" si="51"/>
        <v>0</v>
      </c>
      <c r="K267" s="632">
        <f t="shared" si="43"/>
        <v>0</v>
      </c>
      <c r="L267" s="636">
        <f t="shared" si="52"/>
        <v>1</v>
      </c>
      <c r="M267" s="635">
        <f t="shared" si="44"/>
        <v>0</v>
      </c>
    </row>
    <row r="268" spans="1:13">
      <c r="A268" s="633">
        <f t="shared" si="45"/>
        <v>0</v>
      </c>
      <c r="B268" s="634">
        <f t="shared" si="40"/>
        <v>0</v>
      </c>
      <c r="C268" s="635">
        <f t="shared" si="46"/>
        <v>0</v>
      </c>
      <c r="D268" s="635">
        <f t="shared" si="47"/>
        <v>0</v>
      </c>
      <c r="E268" s="635">
        <f t="shared" si="41"/>
        <v>0</v>
      </c>
      <c r="F268" s="635">
        <f t="shared" si="48"/>
        <v>0</v>
      </c>
      <c r="G268" s="635">
        <f t="shared" si="49"/>
        <v>0</v>
      </c>
      <c r="H268" s="635">
        <f t="shared" si="50"/>
        <v>0</v>
      </c>
      <c r="I268" s="635">
        <f t="shared" si="42"/>
        <v>0</v>
      </c>
      <c r="J268" s="632">
        <f t="shared" si="51"/>
        <v>0</v>
      </c>
      <c r="K268" s="632">
        <f t="shared" si="43"/>
        <v>0</v>
      </c>
      <c r="L268" s="636">
        <f t="shared" si="52"/>
        <v>1</v>
      </c>
      <c r="M268" s="635">
        <f t="shared" si="44"/>
        <v>0</v>
      </c>
    </row>
    <row r="269" spans="1:13">
      <c r="A269" s="633">
        <f t="shared" si="45"/>
        <v>0</v>
      </c>
      <c r="B269" s="634">
        <f t="shared" si="40"/>
        <v>0</v>
      </c>
      <c r="C269" s="635">
        <f t="shared" si="46"/>
        <v>0</v>
      </c>
      <c r="D269" s="635">
        <f t="shared" si="47"/>
        <v>0</v>
      </c>
      <c r="E269" s="635">
        <f t="shared" si="41"/>
        <v>0</v>
      </c>
      <c r="F269" s="635">
        <f t="shared" si="48"/>
        <v>0</v>
      </c>
      <c r="G269" s="635">
        <f t="shared" si="49"/>
        <v>0</v>
      </c>
      <c r="H269" s="635">
        <f t="shared" si="50"/>
        <v>0</v>
      </c>
      <c r="I269" s="635">
        <f t="shared" si="42"/>
        <v>0</v>
      </c>
      <c r="J269" s="632">
        <f t="shared" si="51"/>
        <v>0</v>
      </c>
      <c r="K269" s="632">
        <f t="shared" si="43"/>
        <v>0</v>
      </c>
      <c r="L269" s="636">
        <f t="shared" si="52"/>
        <v>1</v>
      </c>
      <c r="M269" s="635">
        <f t="shared" si="44"/>
        <v>0</v>
      </c>
    </row>
    <row r="270" spans="1:13">
      <c r="A270" s="633">
        <f t="shared" si="45"/>
        <v>0</v>
      </c>
      <c r="B270" s="634">
        <f t="shared" si="40"/>
        <v>0</v>
      </c>
      <c r="C270" s="635">
        <f t="shared" si="46"/>
        <v>0</v>
      </c>
      <c r="D270" s="635">
        <f t="shared" si="47"/>
        <v>0</v>
      </c>
      <c r="E270" s="635">
        <f t="shared" si="41"/>
        <v>0</v>
      </c>
      <c r="F270" s="635">
        <f t="shared" si="48"/>
        <v>0</v>
      </c>
      <c r="G270" s="635">
        <f t="shared" si="49"/>
        <v>0</v>
      </c>
      <c r="H270" s="635">
        <f t="shared" si="50"/>
        <v>0</v>
      </c>
      <c r="I270" s="635">
        <f t="shared" si="42"/>
        <v>0</v>
      </c>
      <c r="J270" s="632">
        <f t="shared" si="51"/>
        <v>0</v>
      </c>
      <c r="K270" s="632">
        <f t="shared" si="43"/>
        <v>0</v>
      </c>
      <c r="L270" s="636">
        <f t="shared" si="52"/>
        <v>1</v>
      </c>
      <c r="M270" s="635">
        <f t="shared" si="44"/>
        <v>0</v>
      </c>
    </row>
    <row r="271" spans="1:13">
      <c r="A271" s="633">
        <f t="shared" si="45"/>
        <v>0</v>
      </c>
      <c r="B271" s="634">
        <f t="shared" si="40"/>
        <v>0</v>
      </c>
      <c r="C271" s="635">
        <f t="shared" si="46"/>
        <v>0</v>
      </c>
      <c r="D271" s="635">
        <f t="shared" si="47"/>
        <v>0</v>
      </c>
      <c r="E271" s="635">
        <f t="shared" si="41"/>
        <v>0</v>
      </c>
      <c r="F271" s="635">
        <f t="shared" si="48"/>
        <v>0</v>
      </c>
      <c r="G271" s="635">
        <f t="shared" si="49"/>
        <v>0</v>
      </c>
      <c r="H271" s="635">
        <f t="shared" si="50"/>
        <v>0</v>
      </c>
      <c r="I271" s="635">
        <f t="shared" si="42"/>
        <v>0</v>
      </c>
      <c r="J271" s="632">
        <f t="shared" si="51"/>
        <v>0</v>
      </c>
      <c r="K271" s="632">
        <f t="shared" si="43"/>
        <v>0</v>
      </c>
      <c r="L271" s="636">
        <f t="shared" si="52"/>
        <v>1</v>
      </c>
      <c r="M271" s="635">
        <f t="shared" si="44"/>
        <v>0</v>
      </c>
    </row>
    <row r="272" spans="1:13">
      <c r="A272" s="633">
        <f t="shared" si="45"/>
        <v>0</v>
      </c>
      <c r="B272" s="634">
        <f t="shared" si="40"/>
        <v>0</v>
      </c>
      <c r="C272" s="635">
        <f t="shared" si="46"/>
        <v>0</v>
      </c>
      <c r="D272" s="635">
        <f t="shared" si="47"/>
        <v>0</v>
      </c>
      <c r="E272" s="635">
        <f t="shared" si="41"/>
        <v>0</v>
      </c>
      <c r="F272" s="635">
        <f t="shared" si="48"/>
        <v>0</v>
      </c>
      <c r="G272" s="635">
        <f t="shared" si="49"/>
        <v>0</v>
      </c>
      <c r="H272" s="635">
        <f t="shared" si="50"/>
        <v>0</v>
      </c>
      <c r="I272" s="635">
        <f t="shared" si="42"/>
        <v>0</v>
      </c>
      <c r="J272" s="632">
        <f t="shared" si="51"/>
        <v>0</v>
      </c>
      <c r="K272" s="632">
        <f t="shared" si="43"/>
        <v>0</v>
      </c>
      <c r="L272" s="636">
        <f t="shared" si="52"/>
        <v>1</v>
      </c>
      <c r="M272" s="635">
        <f t="shared" si="44"/>
        <v>0</v>
      </c>
    </row>
    <row r="273" spans="1:13">
      <c r="A273" s="633">
        <f t="shared" si="45"/>
        <v>0</v>
      </c>
      <c r="B273" s="634">
        <f t="shared" si="40"/>
        <v>0</v>
      </c>
      <c r="C273" s="635">
        <f t="shared" si="46"/>
        <v>0</v>
      </c>
      <c r="D273" s="635">
        <f t="shared" si="47"/>
        <v>0</v>
      </c>
      <c r="E273" s="635">
        <f t="shared" si="41"/>
        <v>0</v>
      </c>
      <c r="F273" s="635">
        <f t="shared" si="48"/>
        <v>0</v>
      </c>
      <c r="G273" s="635">
        <f t="shared" si="49"/>
        <v>0</v>
      </c>
      <c r="H273" s="635">
        <f t="shared" si="50"/>
        <v>0</v>
      </c>
      <c r="I273" s="635">
        <f t="shared" si="42"/>
        <v>0</v>
      </c>
      <c r="J273" s="632">
        <f t="shared" si="51"/>
        <v>0</v>
      </c>
      <c r="K273" s="632">
        <f t="shared" si="43"/>
        <v>0</v>
      </c>
      <c r="L273" s="636">
        <f t="shared" si="52"/>
        <v>1</v>
      </c>
      <c r="M273" s="635">
        <f t="shared" si="44"/>
        <v>0</v>
      </c>
    </row>
    <row r="274" spans="1:13">
      <c r="A274" s="633">
        <f t="shared" si="45"/>
        <v>0</v>
      </c>
      <c r="B274" s="634">
        <f t="shared" ref="B274:B337" si="53">IF(Pay_Num&lt;&gt;0,DATE(YEAR(Loan_Start),MONTH(Loan_Start)+(Pay_Num)*12/Num_Pmt_Per_Year,DAY(Loan_Start)),0)</f>
        <v>0</v>
      </c>
      <c r="C274" s="635">
        <f t="shared" si="46"/>
        <v>0</v>
      </c>
      <c r="D274" s="635">
        <f t="shared" si="47"/>
        <v>0</v>
      </c>
      <c r="E274" s="635">
        <f t="shared" ref="E274:E337" si="54">IF(AND(Pay_Num&lt;&gt;0,Sched_Pay+Scheduled_Extra_Payments&lt;Beg_Bal),Scheduled_Extra_Payments,IF(AND(Pay_Num&lt;&gt;0,Beg_Bal-Sched_Pay&gt;0),Beg_Bal-Sched_Pay,IF(Pay_Num&lt;&gt;0,0,0)))</f>
        <v>0</v>
      </c>
      <c r="F274" s="635">
        <f t="shared" si="48"/>
        <v>0</v>
      </c>
      <c r="G274" s="635">
        <f t="shared" si="49"/>
        <v>0</v>
      </c>
      <c r="H274" s="635">
        <f t="shared" si="50"/>
        <v>0</v>
      </c>
      <c r="I274" s="635">
        <f t="shared" ref="I274:I337" si="55">IF(AND(Pay_Num&lt;&gt;0,Sched_Pay+Extra_Pay&lt;Beg_Bal),Beg_Bal-Princ,IF(Pay_Num&lt;&gt;0,0,0))</f>
        <v>0</v>
      </c>
      <c r="J274" s="632">
        <f t="shared" si="51"/>
        <v>0</v>
      </c>
      <c r="K274" s="632">
        <f t="shared" ref="K274:K337" si="56">H275-J275</f>
        <v>0</v>
      </c>
      <c r="L274" s="636">
        <f t="shared" si="52"/>
        <v>1</v>
      </c>
      <c r="M274" s="635">
        <f t="shared" ref="M274:M337" si="57">K274+J274</f>
        <v>0</v>
      </c>
    </row>
    <row r="275" spans="1:13">
      <c r="A275" s="633">
        <f t="shared" ref="A275:A338" si="58">IF(Values_Entered,A274+1,0)</f>
        <v>0</v>
      </c>
      <c r="B275" s="634">
        <f t="shared" si="53"/>
        <v>0</v>
      </c>
      <c r="C275" s="635">
        <f t="shared" ref="C275:C338" si="59">IF(Pay_Num&lt;&gt;0,I274,0)</f>
        <v>0</v>
      </c>
      <c r="D275" s="635">
        <f t="shared" ref="D275:D338" si="60">G275+H275</f>
        <v>0</v>
      </c>
      <c r="E275" s="635">
        <f t="shared" si="54"/>
        <v>0</v>
      </c>
      <c r="F275" s="635">
        <f t="shared" ref="F275:F338" si="61">IF(AND(Pay_Num&lt;&gt;0,Sched_Pay+Extra_Pay&lt;Beg_Bal),Sched_Pay+Extra_Pay,IF(Pay_Num&lt;&gt;0,Beg_Bal,0))</f>
        <v>0</v>
      </c>
      <c r="G275" s="635">
        <f t="shared" ref="G275:G338" si="62">IF(I274=0,0,IF(Pay_Num&lt;&gt;0,Loan_Amount/Loan_Years/Num_Pmt_Per_Year,0))</f>
        <v>0</v>
      </c>
      <c r="H275" s="635">
        <f t="shared" ref="H275:H338" si="63">IF(Pay_Num&lt;&gt;0,Beg_Bal*Interest_Rate/Num_Pmt_Per_Year,0)</f>
        <v>0</v>
      </c>
      <c r="I275" s="635">
        <f t="shared" si="55"/>
        <v>0</v>
      </c>
      <c r="J275" s="632">
        <f t="shared" ref="J275:J338" si="64">DAYS360(L275,B275)/360*H275</f>
        <v>0</v>
      </c>
      <c r="K275" s="632">
        <f t="shared" si="56"/>
        <v>0</v>
      </c>
      <c r="L275" s="636">
        <f t="shared" ref="L275:L338" si="65">DATE(YEAR(B275),1,1)</f>
        <v>1</v>
      </c>
      <c r="M275" s="635">
        <f t="shared" si="57"/>
        <v>0</v>
      </c>
    </row>
    <row r="276" spans="1:13">
      <c r="A276" s="633">
        <f t="shared" si="58"/>
        <v>0</v>
      </c>
      <c r="B276" s="634">
        <f t="shared" si="53"/>
        <v>0</v>
      </c>
      <c r="C276" s="635">
        <f t="shared" si="59"/>
        <v>0</v>
      </c>
      <c r="D276" s="635">
        <f t="shared" si="60"/>
        <v>0</v>
      </c>
      <c r="E276" s="635">
        <f t="shared" si="54"/>
        <v>0</v>
      </c>
      <c r="F276" s="635">
        <f t="shared" si="61"/>
        <v>0</v>
      </c>
      <c r="G276" s="635">
        <f t="shared" si="62"/>
        <v>0</v>
      </c>
      <c r="H276" s="635">
        <f t="shared" si="63"/>
        <v>0</v>
      </c>
      <c r="I276" s="635">
        <f t="shared" si="55"/>
        <v>0</v>
      </c>
      <c r="J276" s="632">
        <f t="shared" si="64"/>
        <v>0</v>
      </c>
      <c r="K276" s="632">
        <f t="shared" si="56"/>
        <v>0</v>
      </c>
      <c r="L276" s="636">
        <f t="shared" si="65"/>
        <v>1</v>
      </c>
      <c r="M276" s="635">
        <f t="shared" si="57"/>
        <v>0</v>
      </c>
    </row>
    <row r="277" spans="1:13">
      <c r="A277" s="633">
        <f t="shared" si="58"/>
        <v>0</v>
      </c>
      <c r="B277" s="634">
        <f t="shared" si="53"/>
        <v>0</v>
      </c>
      <c r="C277" s="635">
        <f t="shared" si="59"/>
        <v>0</v>
      </c>
      <c r="D277" s="635">
        <f t="shared" si="60"/>
        <v>0</v>
      </c>
      <c r="E277" s="635">
        <f t="shared" si="54"/>
        <v>0</v>
      </c>
      <c r="F277" s="635">
        <f t="shared" si="61"/>
        <v>0</v>
      </c>
      <c r="G277" s="635">
        <f t="shared" si="62"/>
        <v>0</v>
      </c>
      <c r="H277" s="635">
        <f t="shared" si="63"/>
        <v>0</v>
      </c>
      <c r="I277" s="635">
        <f t="shared" si="55"/>
        <v>0</v>
      </c>
      <c r="J277" s="632">
        <f t="shared" si="64"/>
        <v>0</v>
      </c>
      <c r="K277" s="632">
        <f t="shared" si="56"/>
        <v>0</v>
      </c>
      <c r="L277" s="636">
        <f t="shared" si="65"/>
        <v>1</v>
      </c>
      <c r="M277" s="635">
        <f t="shared" si="57"/>
        <v>0</v>
      </c>
    </row>
    <row r="278" spans="1:13">
      <c r="A278" s="633">
        <f t="shared" si="58"/>
        <v>0</v>
      </c>
      <c r="B278" s="634">
        <f t="shared" si="53"/>
        <v>0</v>
      </c>
      <c r="C278" s="635">
        <f t="shared" si="59"/>
        <v>0</v>
      </c>
      <c r="D278" s="635">
        <f t="shared" si="60"/>
        <v>0</v>
      </c>
      <c r="E278" s="635">
        <f t="shared" si="54"/>
        <v>0</v>
      </c>
      <c r="F278" s="635">
        <f t="shared" si="61"/>
        <v>0</v>
      </c>
      <c r="G278" s="635">
        <f t="shared" si="62"/>
        <v>0</v>
      </c>
      <c r="H278" s="635">
        <f t="shared" si="63"/>
        <v>0</v>
      </c>
      <c r="I278" s="635">
        <f t="shared" si="55"/>
        <v>0</v>
      </c>
      <c r="J278" s="632">
        <f t="shared" si="64"/>
        <v>0</v>
      </c>
      <c r="K278" s="632">
        <f t="shared" si="56"/>
        <v>0</v>
      </c>
      <c r="L278" s="636">
        <f t="shared" si="65"/>
        <v>1</v>
      </c>
      <c r="M278" s="635">
        <f t="shared" si="57"/>
        <v>0</v>
      </c>
    </row>
    <row r="279" spans="1:13">
      <c r="A279" s="633">
        <f t="shared" si="58"/>
        <v>0</v>
      </c>
      <c r="B279" s="634">
        <f t="shared" si="53"/>
        <v>0</v>
      </c>
      <c r="C279" s="635">
        <f t="shared" si="59"/>
        <v>0</v>
      </c>
      <c r="D279" s="635">
        <f t="shared" si="60"/>
        <v>0</v>
      </c>
      <c r="E279" s="635">
        <f t="shared" si="54"/>
        <v>0</v>
      </c>
      <c r="F279" s="635">
        <f t="shared" si="61"/>
        <v>0</v>
      </c>
      <c r="G279" s="635">
        <f t="shared" si="62"/>
        <v>0</v>
      </c>
      <c r="H279" s="635">
        <f t="shared" si="63"/>
        <v>0</v>
      </c>
      <c r="I279" s="635">
        <f t="shared" si="55"/>
        <v>0</v>
      </c>
      <c r="J279" s="632">
        <f t="shared" si="64"/>
        <v>0</v>
      </c>
      <c r="K279" s="632">
        <f t="shared" si="56"/>
        <v>0</v>
      </c>
      <c r="L279" s="636">
        <f t="shared" si="65"/>
        <v>1</v>
      </c>
      <c r="M279" s="635">
        <f t="shared" si="57"/>
        <v>0</v>
      </c>
    </row>
    <row r="280" spans="1:13">
      <c r="A280" s="633">
        <f t="shared" si="58"/>
        <v>0</v>
      </c>
      <c r="B280" s="634">
        <f t="shared" si="53"/>
        <v>0</v>
      </c>
      <c r="C280" s="635">
        <f t="shared" si="59"/>
        <v>0</v>
      </c>
      <c r="D280" s="635">
        <f t="shared" si="60"/>
        <v>0</v>
      </c>
      <c r="E280" s="635">
        <f t="shared" si="54"/>
        <v>0</v>
      </c>
      <c r="F280" s="635">
        <f t="shared" si="61"/>
        <v>0</v>
      </c>
      <c r="G280" s="635">
        <f t="shared" si="62"/>
        <v>0</v>
      </c>
      <c r="H280" s="635">
        <f t="shared" si="63"/>
        <v>0</v>
      </c>
      <c r="I280" s="635">
        <f t="shared" si="55"/>
        <v>0</v>
      </c>
      <c r="J280" s="632">
        <f t="shared" si="64"/>
        <v>0</v>
      </c>
      <c r="K280" s="632">
        <f t="shared" si="56"/>
        <v>0</v>
      </c>
      <c r="L280" s="636">
        <f t="shared" si="65"/>
        <v>1</v>
      </c>
      <c r="M280" s="635">
        <f t="shared" si="57"/>
        <v>0</v>
      </c>
    </row>
    <row r="281" spans="1:13">
      <c r="A281" s="633">
        <f t="shared" si="58"/>
        <v>0</v>
      </c>
      <c r="B281" s="634">
        <f t="shared" si="53"/>
        <v>0</v>
      </c>
      <c r="C281" s="635">
        <f t="shared" si="59"/>
        <v>0</v>
      </c>
      <c r="D281" s="635">
        <f t="shared" si="60"/>
        <v>0</v>
      </c>
      <c r="E281" s="635">
        <f t="shared" si="54"/>
        <v>0</v>
      </c>
      <c r="F281" s="635">
        <f t="shared" si="61"/>
        <v>0</v>
      </c>
      <c r="G281" s="635">
        <f t="shared" si="62"/>
        <v>0</v>
      </c>
      <c r="H281" s="635">
        <f t="shared" si="63"/>
        <v>0</v>
      </c>
      <c r="I281" s="635">
        <f t="shared" si="55"/>
        <v>0</v>
      </c>
      <c r="J281" s="632">
        <f t="shared" si="64"/>
        <v>0</v>
      </c>
      <c r="K281" s="632">
        <f t="shared" si="56"/>
        <v>0</v>
      </c>
      <c r="L281" s="636">
        <f t="shared" si="65"/>
        <v>1</v>
      </c>
      <c r="M281" s="635">
        <f t="shared" si="57"/>
        <v>0</v>
      </c>
    </row>
    <row r="282" spans="1:13">
      <c r="A282" s="633">
        <f t="shared" si="58"/>
        <v>0</v>
      </c>
      <c r="B282" s="634">
        <f t="shared" si="53"/>
        <v>0</v>
      </c>
      <c r="C282" s="635">
        <f t="shared" si="59"/>
        <v>0</v>
      </c>
      <c r="D282" s="635">
        <f t="shared" si="60"/>
        <v>0</v>
      </c>
      <c r="E282" s="635">
        <f t="shared" si="54"/>
        <v>0</v>
      </c>
      <c r="F282" s="635">
        <f t="shared" si="61"/>
        <v>0</v>
      </c>
      <c r="G282" s="635">
        <f t="shared" si="62"/>
        <v>0</v>
      </c>
      <c r="H282" s="635">
        <f t="shared" si="63"/>
        <v>0</v>
      </c>
      <c r="I282" s="635">
        <f t="shared" si="55"/>
        <v>0</v>
      </c>
      <c r="J282" s="632">
        <f t="shared" si="64"/>
        <v>0</v>
      </c>
      <c r="K282" s="632">
        <f t="shared" si="56"/>
        <v>0</v>
      </c>
      <c r="L282" s="636">
        <f t="shared" si="65"/>
        <v>1</v>
      </c>
      <c r="M282" s="635">
        <f t="shared" si="57"/>
        <v>0</v>
      </c>
    </row>
    <row r="283" spans="1:13">
      <c r="A283" s="633">
        <f t="shared" si="58"/>
        <v>0</v>
      </c>
      <c r="B283" s="634">
        <f t="shared" si="53"/>
        <v>0</v>
      </c>
      <c r="C283" s="635">
        <f t="shared" si="59"/>
        <v>0</v>
      </c>
      <c r="D283" s="635">
        <f t="shared" si="60"/>
        <v>0</v>
      </c>
      <c r="E283" s="635">
        <f t="shared" si="54"/>
        <v>0</v>
      </c>
      <c r="F283" s="635">
        <f t="shared" si="61"/>
        <v>0</v>
      </c>
      <c r="G283" s="635">
        <f t="shared" si="62"/>
        <v>0</v>
      </c>
      <c r="H283" s="635">
        <f t="shared" si="63"/>
        <v>0</v>
      </c>
      <c r="I283" s="635">
        <f t="shared" si="55"/>
        <v>0</v>
      </c>
      <c r="J283" s="632">
        <f t="shared" si="64"/>
        <v>0</v>
      </c>
      <c r="K283" s="632">
        <f t="shared" si="56"/>
        <v>0</v>
      </c>
      <c r="L283" s="636">
        <f t="shared" si="65"/>
        <v>1</v>
      </c>
      <c r="M283" s="635">
        <f t="shared" si="57"/>
        <v>0</v>
      </c>
    </row>
    <row r="284" spans="1:13">
      <c r="A284" s="633">
        <f t="shared" si="58"/>
        <v>0</v>
      </c>
      <c r="B284" s="634">
        <f t="shared" si="53"/>
        <v>0</v>
      </c>
      <c r="C284" s="635">
        <f t="shared" si="59"/>
        <v>0</v>
      </c>
      <c r="D284" s="635">
        <f t="shared" si="60"/>
        <v>0</v>
      </c>
      <c r="E284" s="635">
        <f t="shared" si="54"/>
        <v>0</v>
      </c>
      <c r="F284" s="635">
        <f t="shared" si="61"/>
        <v>0</v>
      </c>
      <c r="G284" s="635">
        <f t="shared" si="62"/>
        <v>0</v>
      </c>
      <c r="H284" s="635">
        <f t="shared" si="63"/>
        <v>0</v>
      </c>
      <c r="I284" s="635">
        <f t="shared" si="55"/>
        <v>0</v>
      </c>
      <c r="J284" s="632">
        <f t="shared" si="64"/>
        <v>0</v>
      </c>
      <c r="K284" s="632">
        <f t="shared" si="56"/>
        <v>0</v>
      </c>
      <c r="L284" s="636">
        <f t="shared" si="65"/>
        <v>1</v>
      </c>
      <c r="M284" s="635">
        <f t="shared" si="57"/>
        <v>0</v>
      </c>
    </row>
    <row r="285" spans="1:13">
      <c r="A285" s="633">
        <f t="shared" si="58"/>
        <v>0</v>
      </c>
      <c r="B285" s="634">
        <f t="shared" si="53"/>
        <v>0</v>
      </c>
      <c r="C285" s="635">
        <f t="shared" si="59"/>
        <v>0</v>
      </c>
      <c r="D285" s="635">
        <f t="shared" si="60"/>
        <v>0</v>
      </c>
      <c r="E285" s="635">
        <f t="shared" si="54"/>
        <v>0</v>
      </c>
      <c r="F285" s="635">
        <f t="shared" si="61"/>
        <v>0</v>
      </c>
      <c r="G285" s="635">
        <f t="shared" si="62"/>
        <v>0</v>
      </c>
      <c r="H285" s="635">
        <f t="shared" si="63"/>
        <v>0</v>
      </c>
      <c r="I285" s="635">
        <f t="shared" si="55"/>
        <v>0</v>
      </c>
      <c r="J285" s="632">
        <f t="shared" si="64"/>
        <v>0</v>
      </c>
      <c r="K285" s="632">
        <f t="shared" si="56"/>
        <v>0</v>
      </c>
      <c r="L285" s="636">
        <f t="shared" si="65"/>
        <v>1</v>
      </c>
      <c r="M285" s="635">
        <f t="shared" si="57"/>
        <v>0</v>
      </c>
    </row>
    <row r="286" spans="1:13">
      <c r="A286" s="633">
        <f t="shared" si="58"/>
        <v>0</v>
      </c>
      <c r="B286" s="634">
        <f t="shared" si="53"/>
        <v>0</v>
      </c>
      <c r="C286" s="635">
        <f t="shared" si="59"/>
        <v>0</v>
      </c>
      <c r="D286" s="635">
        <f t="shared" si="60"/>
        <v>0</v>
      </c>
      <c r="E286" s="635">
        <f t="shared" si="54"/>
        <v>0</v>
      </c>
      <c r="F286" s="635">
        <f t="shared" si="61"/>
        <v>0</v>
      </c>
      <c r="G286" s="635">
        <f t="shared" si="62"/>
        <v>0</v>
      </c>
      <c r="H286" s="635">
        <f t="shared" si="63"/>
        <v>0</v>
      </c>
      <c r="I286" s="635">
        <f t="shared" si="55"/>
        <v>0</v>
      </c>
      <c r="J286" s="632">
        <f t="shared" si="64"/>
        <v>0</v>
      </c>
      <c r="K286" s="632">
        <f t="shared" si="56"/>
        <v>0</v>
      </c>
      <c r="L286" s="636">
        <f t="shared" si="65"/>
        <v>1</v>
      </c>
      <c r="M286" s="635">
        <f t="shared" si="57"/>
        <v>0</v>
      </c>
    </row>
    <row r="287" spans="1:13">
      <c r="A287" s="633">
        <f t="shared" si="58"/>
        <v>0</v>
      </c>
      <c r="B287" s="634">
        <f t="shared" si="53"/>
        <v>0</v>
      </c>
      <c r="C287" s="635">
        <f t="shared" si="59"/>
        <v>0</v>
      </c>
      <c r="D287" s="635">
        <f t="shared" si="60"/>
        <v>0</v>
      </c>
      <c r="E287" s="635">
        <f t="shared" si="54"/>
        <v>0</v>
      </c>
      <c r="F287" s="635">
        <f t="shared" si="61"/>
        <v>0</v>
      </c>
      <c r="G287" s="635">
        <f t="shared" si="62"/>
        <v>0</v>
      </c>
      <c r="H287" s="635">
        <f t="shared" si="63"/>
        <v>0</v>
      </c>
      <c r="I287" s="635">
        <f t="shared" si="55"/>
        <v>0</v>
      </c>
      <c r="J287" s="632">
        <f t="shared" si="64"/>
        <v>0</v>
      </c>
      <c r="K287" s="632">
        <f t="shared" si="56"/>
        <v>0</v>
      </c>
      <c r="L287" s="636">
        <f t="shared" si="65"/>
        <v>1</v>
      </c>
      <c r="M287" s="635">
        <f t="shared" si="57"/>
        <v>0</v>
      </c>
    </row>
    <row r="288" spans="1:13">
      <c r="A288" s="633">
        <f t="shared" si="58"/>
        <v>0</v>
      </c>
      <c r="B288" s="634">
        <f t="shared" si="53"/>
        <v>0</v>
      </c>
      <c r="C288" s="635">
        <f t="shared" si="59"/>
        <v>0</v>
      </c>
      <c r="D288" s="635">
        <f t="shared" si="60"/>
        <v>0</v>
      </c>
      <c r="E288" s="635">
        <f t="shared" si="54"/>
        <v>0</v>
      </c>
      <c r="F288" s="635">
        <f t="shared" si="61"/>
        <v>0</v>
      </c>
      <c r="G288" s="635">
        <f t="shared" si="62"/>
        <v>0</v>
      </c>
      <c r="H288" s="635">
        <f t="shared" si="63"/>
        <v>0</v>
      </c>
      <c r="I288" s="635">
        <f t="shared" si="55"/>
        <v>0</v>
      </c>
      <c r="J288" s="632">
        <f t="shared" si="64"/>
        <v>0</v>
      </c>
      <c r="K288" s="632">
        <f t="shared" si="56"/>
        <v>0</v>
      </c>
      <c r="L288" s="636">
        <f t="shared" si="65"/>
        <v>1</v>
      </c>
      <c r="M288" s="635">
        <f t="shared" si="57"/>
        <v>0</v>
      </c>
    </row>
    <row r="289" spans="1:13">
      <c r="A289" s="633">
        <f t="shared" si="58"/>
        <v>0</v>
      </c>
      <c r="B289" s="634">
        <f t="shared" si="53"/>
        <v>0</v>
      </c>
      <c r="C289" s="635">
        <f t="shared" si="59"/>
        <v>0</v>
      </c>
      <c r="D289" s="635">
        <f t="shared" si="60"/>
        <v>0</v>
      </c>
      <c r="E289" s="635">
        <f t="shared" si="54"/>
        <v>0</v>
      </c>
      <c r="F289" s="635">
        <f t="shared" si="61"/>
        <v>0</v>
      </c>
      <c r="G289" s="635">
        <f t="shared" si="62"/>
        <v>0</v>
      </c>
      <c r="H289" s="635">
        <f t="shared" si="63"/>
        <v>0</v>
      </c>
      <c r="I289" s="635">
        <f t="shared" si="55"/>
        <v>0</v>
      </c>
      <c r="J289" s="632">
        <f t="shared" si="64"/>
        <v>0</v>
      </c>
      <c r="K289" s="632">
        <f t="shared" si="56"/>
        <v>0</v>
      </c>
      <c r="L289" s="636">
        <f t="shared" si="65"/>
        <v>1</v>
      </c>
      <c r="M289" s="635">
        <f t="shared" si="57"/>
        <v>0</v>
      </c>
    </row>
    <row r="290" spans="1:13">
      <c r="A290" s="633">
        <f t="shared" si="58"/>
        <v>0</v>
      </c>
      <c r="B290" s="634">
        <f t="shared" si="53"/>
        <v>0</v>
      </c>
      <c r="C290" s="635">
        <f t="shared" si="59"/>
        <v>0</v>
      </c>
      <c r="D290" s="635">
        <f t="shared" si="60"/>
        <v>0</v>
      </c>
      <c r="E290" s="635">
        <f t="shared" si="54"/>
        <v>0</v>
      </c>
      <c r="F290" s="635">
        <f t="shared" si="61"/>
        <v>0</v>
      </c>
      <c r="G290" s="635">
        <f t="shared" si="62"/>
        <v>0</v>
      </c>
      <c r="H290" s="635">
        <f t="shared" si="63"/>
        <v>0</v>
      </c>
      <c r="I290" s="635">
        <f t="shared" si="55"/>
        <v>0</v>
      </c>
      <c r="J290" s="632">
        <f t="shared" si="64"/>
        <v>0</v>
      </c>
      <c r="K290" s="632">
        <f t="shared" si="56"/>
        <v>0</v>
      </c>
      <c r="L290" s="636">
        <f t="shared" si="65"/>
        <v>1</v>
      </c>
      <c r="M290" s="635">
        <f t="shared" si="57"/>
        <v>0</v>
      </c>
    </row>
    <row r="291" spans="1:13">
      <c r="A291" s="633">
        <f t="shared" si="58"/>
        <v>0</v>
      </c>
      <c r="B291" s="634">
        <f t="shared" si="53"/>
        <v>0</v>
      </c>
      <c r="C291" s="635">
        <f t="shared" si="59"/>
        <v>0</v>
      </c>
      <c r="D291" s="635">
        <f t="shared" si="60"/>
        <v>0</v>
      </c>
      <c r="E291" s="635">
        <f t="shared" si="54"/>
        <v>0</v>
      </c>
      <c r="F291" s="635">
        <f t="shared" si="61"/>
        <v>0</v>
      </c>
      <c r="G291" s="635">
        <f t="shared" si="62"/>
        <v>0</v>
      </c>
      <c r="H291" s="635">
        <f t="shared" si="63"/>
        <v>0</v>
      </c>
      <c r="I291" s="635">
        <f t="shared" si="55"/>
        <v>0</v>
      </c>
      <c r="J291" s="632">
        <f t="shared" si="64"/>
        <v>0</v>
      </c>
      <c r="K291" s="632">
        <f t="shared" si="56"/>
        <v>0</v>
      </c>
      <c r="L291" s="636">
        <f t="shared" si="65"/>
        <v>1</v>
      </c>
      <c r="M291" s="635">
        <f t="shared" si="57"/>
        <v>0</v>
      </c>
    </row>
    <row r="292" spans="1:13">
      <c r="A292" s="633">
        <f t="shared" si="58"/>
        <v>0</v>
      </c>
      <c r="B292" s="634">
        <f t="shared" si="53"/>
        <v>0</v>
      </c>
      <c r="C292" s="635">
        <f t="shared" si="59"/>
        <v>0</v>
      </c>
      <c r="D292" s="635">
        <f t="shared" si="60"/>
        <v>0</v>
      </c>
      <c r="E292" s="635">
        <f t="shared" si="54"/>
        <v>0</v>
      </c>
      <c r="F292" s="635">
        <f t="shared" si="61"/>
        <v>0</v>
      </c>
      <c r="G292" s="635">
        <f t="shared" si="62"/>
        <v>0</v>
      </c>
      <c r="H292" s="635">
        <f t="shared" si="63"/>
        <v>0</v>
      </c>
      <c r="I292" s="635">
        <f t="shared" si="55"/>
        <v>0</v>
      </c>
      <c r="J292" s="632">
        <f t="shared" si="64"/>
        <v>0</v>
      </c>
      <c r="K292" s="632">
        <f t="shared" si="56"/>
        <v>0</v>
      </c>
      <c r="L292" s="636">
        <f t="shared" si="65"/>
        <v>1</v>
      </c>
      <c r="M292" s="635">
        <f t="shared" si="57"/>
        <v>0</v>
      </c>
    </row>
    <row r="293" spans="1:13">
      <c r="A293" s="633">
        <f t="shared" si="58"/>
        <v>0</v>
      </c>
      <c r="B293" s="634">
        <f t="shared" si="53"/>
        <v>0</v>
      </c>
      <c r="C293" s="635">
        <f t="shared" si="59"/>
        <v>0</v>
      </c>
      <c r="D293" s="635">
        <f t="shared" si="60"/>
        <v>0</v>
      </c>
      <c r="E293" s="635">
        <f t="shared" si="54"/>
        <v>0</v>
      </c>
      <c r="F293" s="635">
        <f t="shared" si="61"/>
        <v>0</v>
      </c>
      <c r="G293" s="635">
        <f t="shared" si="62"/>
        <v>0</v>
      </c>
      <c r="H293" s="635">
        <f t="shared" si="63"/>
        <v>0</v>
      </c>
      <c r="I293" s="635">
        <f t="shared" si="55"/>
        <v>0</v>
      </c>
      <c r="J293" s="632">
        <f t="shared" si="64"/>
        <v>0</v>
      </c>
      <c r="K293" s="632">
        <f t="shared" si="56"/>
        <v>0</v>
      </c>
      <c r="L293" s="636">
        <f t="shared" si="65"/>
        <v>1</v>
      </c>
      <c r="M293" s="635">
        <f t="shared" si="57"/>
        <v>0</v>
      </c>
    </row>
    <row r="294" spans="1:13">
      <c r="A294" s="633">
        <f t="shared" si="58"/>
        <v>0</v>
      </c>
      <c r="B294" s="634">
        <f t="shared" si="53"/>
        <v>0</v>
      </c>
      <c r="C294" s="635">
        <f t="shared" si="59"/>
        <v>0</v>
      </c>
      <c r="D294" s="635">
        <f t="shared" si="60"/>
        <v>0</v>
      </c>
      <c r="E294" s="635">
        <f t="shared" si="54"/>
        <v>0</v>
      </c>
      <c r="F294" s="635">
        <f t="shared" si="61"/>
        <v>0</v>
      </c>
      <c r="G294" s="635">
        <f t="shared" si="62"/>
        <v>0</v>
      </c>
      <c r="H294" s="635">
        <f t="shared" si="63"/>
        <v>0</v>
      </c>
      <c r="I294" s="635">
        <f t="shared" si="55"/>
        <v>0</v>
      </c>
      <c r="J294" s="632">
        <f t="shared" si="64"/>
        <v>0</v>
      </c>
      <c r="K294" s="632">
        <f t="shared" si="56"/>
        <v>0</v>
      </c>
      <c r="L294" s="636">
        <f t="shared" si="65"/>
        <v>1</v>
      </c>
      <c r="M294" s="635">
        <f t="shared" si="57"/>
        <v>0</v>
      </c>
    </row>
    <row r="295" spans="1:13">
      <c r="A295" s="633">
        <f t="shared" si="58"/>
        <v>0</v>
      </c>
      <c r="B295" s="634">
        <f t="shared" si="53"/>
        <v>0</v>
      </c>
      <c r="C295" s="635">
        <f t="shared" si="59"/>
        <v>0</v>
      </c>
      <c r="D295" s="635">
        <f t="shared" si="60"/>
        <v>0</v>
      </c>
      <c r="E295" s="635">
        <f t="shared" si="54"/>
        <v>0</v>
      </c>
      <c r="F295" s="635">
        <f t="shared" si="61"/>
        <v>0</v>
      </c>
      <c r="G295" s="635">
        <f t="shared" si="62"/>
        <v>0</v>
      </c>
      <c r="H295" s="635">
        <f t="shared" si="63"/>
        <v>0</v>
      </c>
      <c r="I295" s="635">
        <f t="shared" si="55"/>
        <v>0</v>
      </c>
      <c r="J295" s="632">
        <f t="shared" si="64"/>
        <v>0</v>
      </c>
      <c r="K295" s="632">
        <f t="shared" si="56"/>
        <v>0</v>
      </c>
      <c r="L295" s="636">
        <f t="shared" si="65"/>
        <v>1</v>
      </c>
      <c r="M295" s="635">
        <f t="shared" si="57"/>
        <v>0</v>
      </c>
    </row>
    <row r="296" spans="1:13">
      <c r="A296" s="633">
        <f t="shared" si="58"/>
        <v>0</v>
      </c>
      <c r="B296" s="634">
        <f t="shared" si="53"/>
        <v>0</v>
      </c>
      <c r="C296" s="635">
        <f t="shared" si="59"/>
        <v>0</v>
      </c>
      <c r="D296" s="635">
        <f t="shared" si="60"/>
        <v>0</v>
      </c>
      <c r="E296" s="635">
        <f t="shared" si="54"/>
        <v>0</v>
      </c>
      <c r="F296" s="635">
        <f t="shared" si="61"/>
        <v>0</v>
      </c>
      <c r="G296" s="635">
        <f t="shared" si="62"/>
        <v>0</v>
      </c>
      <c r="H296" s="635">
        <f t="shared" si="63"/>
        <v>0</v>
      </c>
      <c r="I296" s="635">
        <f t="shared" si="55"/>
        <v>0</v>
      </c>
      <c r="J296" s="632">
        <f t="shared" si="64"/>
        <v>0</v>
      </c>
      <c r="K296" s="632">
        <f t="shared" si="56"/>
        <v>0</v>
      </c>
      <c r="L296" s="636">
        <f t="shared" si="65"/>
        <v>1</v>
      </c>
      <c r="M296" s="635">
        <f t="shared" si="57"/>
        <v>0</v>
      </c>
    </row>
    <row r="297" spans="1:13">
      <c r="A297" s="633">
        <f t="shared" si="58"/>
        <v>0</v>
      </c>
      <c r="B297" s="634">
        <f t="shared" si="53"/>
        <v>0</v>
      </c>
      <c r="C297" s="635">
        <f t="shared" si="59"/>
        <v>0</v>
      </c>
      <c r="D297" s="635">
        <f t="shared" si="60"/>
        <v>0</v>
      </c>
      <c r="E297" s="635">
        <f t="shared" si="54"/>
        <v>0</v>
      </c>
      <c r="F297" s="635">
        <f t="shared" si="61"/>
        <v>0</v>
      </c>
      <c r="G297" s="635">
        <f t="shared" si="62"/>
        <v>0</v>
      </c>
      <c r="H297" s="635">
        <f t="shared" si="63"/>
        <v>0</v>
      </c>
      <c r="I297" s="635">
        <f t="shared" si="55"/>
        <v>0</v>
      </c>
      <c r="J297" s="632">
        <f t="shared" si="64"/>
        <v>0</v>
      </c>
      <c r="K297" s="632">
        <f t="shared" si="56"/>
        <v>0</v>
      </c>
      <c r="L297" s="636">
        <f t="shared" si="65"/>
        <v>1</v>
      </c>
      <c r="M297" s="635">
        <f t="shared" si="57"/>
        <v>0</v>
      </c>
    </row>
    <row r="298" spans="1:13">
      <c r="A298" s="633">
        <f t="shared" si="58"/>
        <v>0</v>
      </c>
      <c r="B298" s="634">
        <f t="shared" si="53"/>
        <v>0</v>
      </c>
      <c r="C298" s="635">
        <f t="shared" si="59"/>
        <v>0</v>
      </c>
      <c r="D298" s="635">
        <f t="shared" si="60"/>
        <v>0</v>
      </c>
      <c r="E298" s="635">
        <f t="shared" si="54"/>
        <v>0</v>
      </c>
      <c r="F298" s="635">
        <f t="shared" si="61"/>
        <v>0</v>
      </c>
      <c r="G298" s="635">
        <f t="shared" si="62"/>
        <v>0</v>
      </c>
      <c r="H298" s="635">
        <f t="shared" si="63"/>
        <v>0</v>
      </c>
      <c r="I298" s="635">
        <f t="shared" si="55"/>
        <v>0</v>
      </c>
      <c r="J298" s="632">
        <f t="shared" si="64"/>
        <v>0</v>
      </c>
      <c r="K298" s="632">
        <f t="shared" si="56"/>
        <v>0</v>
      </c>
      <c r="L298" s="636">
        <f t="shared" si="65"/>
        <v>1</v>
      </c>
      <c r="M298" s="635">
        <f t="shared" si="57"/>
        <v>0</v>
      </c>
    </row>
    <row r="299" spans="1:13">
      <c r="A299" s="633">
        <f t="shared" si="58"/>
        <v>0</v>
      </c>
      <c r="B299" s="634">
        <f t="shared" si="53"/>
        <v>0</v>
      </c>
      <c r="C299" s="635">
        <f t="shared" si="59"/>
        <v>0</v>
      </c>
      <c r="D299" s="635">
        <f t="shared" si="60"/>
        <v>0</v>
      </c>
      <c r="E299" s="635">
        <f t="shared" si="54"/>
        <v>0</v>
      </c>
      <c r="F299" s="635">
        <f t="shared" si="61"/>
        <v>0</v>
      </c>
      <c r="G299" s="635">
        <f t="shared" si="62"/>
        <v>0</v>
      </c>
      <c r="H299" s="635">
        <f t="shared" si="63"/>
        <v>0</v>
      </c>
      <c r="I299" s="635">
        <f t="shared" si="55"/>
        <v>0</v>
      </c>
      <c r="J299" s="632">
        <f t="shared" si="64"/>
        <v>0</v>
      </c>
      <c r="K299" s="632">
        <f t="shared" si="56"/>
        <v>0</v>
      </c>
      <c r="L299" s="636">
        <f t="shared" si="65"/>
        <v>1</v>
      </c>
      <c r="M299" s="635">
        <f t="shared" si="57"/>
        <v>0</v>
      </c>
    </row>
    <row r="300" spans="1:13">
      <c r="A300" s="633">
        <f t="shared" si="58"/>
        <v>0</v>
      </c>
      <c r="B300" s="634">
        <f t="shared" si="53"/>
        <v>0</v>
      </c>
      <c r="C300" s="635">
        <f t="shared" si="59"/>
        <v>0</v>
      </c>
      <c r="D300" s="635">
        <f t="shared" si="60"/>
        <v>0</v>
      </c>
      <c r="E300" s="635">
        <f t="shared" si="54"/>
        <v>0</v>
      </c>
      <c r="F300" s="635">
        <f t="shared" si="61"/>
        <v>0</v>
      </c>
      <c r="G300" s="635">
        <f t="shared" si="62"/>
        <v>0</v>
      </c>
      <c r="H300" s="635">
        <f t="shared" si="63"/>
        <v>0</v>
      </c>
      <c r="I300" s="635">
        <f t="shared" si="55"/>
        <v>0</v>
      </c>
      <c r="J300" s="632">
        <f t="shared" si="64"/>
        <v>0</v>
      </c>
      <c r="K300" s="632">
        <f t="shared" si="56"/>
        <v>0</v>
      </c>
      <c r="L300" s="636">
        <f t="shared" si="65"/>
        <v>1</v>
      </c>
      <c r="M300" s="635">
        <f t="shared" si="57"/>
        <v>0</v>
      </c>
    </row>
    <row r="301" spans="1:13">
      <c r="A301" s="633">
        <f t="shared" si="58"/>
        <v>0</v>
      </c>
      <c r="B301" s="634">
        <f t="shared" si="53"/>
        <v>0</v>
      </c>
      <c r="C301" s="635">
        <f t="shared" si="59"/>
        <v>0</v>
      </c>
      <c r="D301" s="635">
        <f t="shared" si="60"/>
        <v>0</v>
      </c>
      <c r="E301" s="635">
        <f t="shared" si="54"/>
        <v>0</v>
      </c>
      <c r="F301" s="635">
        <f t="shared" si="61"/>
        <v>0</v>
      </c>
      <c r="G301" s="635">
        <f t="shared" si="62"/>
        <v>0</v>
      </c>
      <c r="H301" s="635">
        <f t="shared" si="63"/>
        <v>0</v>
      </c>
      <c r="I301" s="635">
        <f t="shared" si="55"/>
        <v>0</v>
      </c>
      <c r="J301" s="632">
        <f t="shared" si="64"/>
        <v>0</v>
      </c>
      <c r="K301" s="632">
        <f t="shared" si="56"/>
        <v>0</v>
      </c>
      <c r="L301" s="636">
        <f t="shared" si="65"/>
        <v>1</v>
      </c>
      <c r="M301" s="635">
        <f t="shared" si="57"/>
        <v>0</v>
      </c>
    </row>
    <row r="302" spans="1:13">
      <c r="A302" s="633">
        <f t="shared" si="58"/>
        <v>0</v>
      </c>
      <c r="B302" s="634">
        <f t="shared" si="53"/>
        <v>0</v>
      </c>
      <c r="C302" s="635">
        <f t="shared" si="59"/>
        <v>0</v>
      </c>
      <c r="D302" s="635">
        <f t="shared" si="60"/>
        <v>0</v>
      </c>
      <c r="E302" s="635">
        <f t="shared" si="54"/>
        <v>0</v>
      </c>
      <c r="F302" s="635">
        <f t="shared" si="61"/>
        <v>0</v>
      </c>
      <c r="G302" s="635">
        <f t="shared" si="62"/>
        <v>0</v>
      </c>
      <c r="H302" s="635">
        <f t="shared" si="63"/>
        <v>0</v>
      </c>
      <c r="I302" s="635">
        <f t="shared" si="55"/>
        <v>0</v>
      </c>
      <c r="J302" s="632">
        <f t="shared" si="64"/>
        <v>0</v>
      </c>
      <c r="K302" s="632">
        <f t="shared" si="56"/>
        <v>0</v>
      </c>
      <c r="L302" s="636">
        <f t="shared" si="65"/>
        <v>1</v>
      </c>
      <c r="M302" s="635">
        <f t="shared" si="57"/>
        <v>0</v>
      </c>
    </row>
    <row r="303" spans="1:13">
      <c r="A303" s="633">
        <f t="shared" si="58"/>
        <v>0</v>
      </c>
      <c r="B303" s="634">
        <f t="shared" si="53"/>
        <v>0</v>
      </c>
      <c r="C303" s="635">
        <f t="shared" si="59"/>
        <v>0</v>
      </c>
      <c r="D303" s="635">
        <f t="shared" si="60"/>
        <v>0</v>
      </c>
      <c r="E303" s="635">
        <f t="shared" si="54"/>
        <v>0</v>
      </c>
      <c r="F303" s="635">
        <f t="shared" si="61"/>
        <v>0</v>
      </c>
      <c r="G303" s="635">
        <f t="shared" si="62"/>
        <v>0</v>
      </c>
      <c r="H303" s="635">
        <f t="shared" si="63"/>
        <v>0</v>
      </c>
      <c r="I303" s="635">
        <f t="shared" si="55"/>
        <v>0</v>
      </c>
      <c r="J303" s="632">
        <f t="shared" si="64"/>
        <v>0</v>
      </c>
      <c r="K303" s="632">
        <f t="shared" si="56"/>
        <v>0</v>
      </c>
      <c r="L303" s="636">
        <f t="shared" si="65"/>
        <v>1</v>
      </c>
      <c r="M303" s="635">
        <f t="shared" si="57"/>
        <v>0</v>
      </c>
    </row>
    <row r="304" spans="1:13">
      <c r="A304" s="633">
        <f t="shared" si="58"/>
        <v>0</v>
      </c>
      <c r="B304" s="634">
        <f t="shared" si="53"/>
        <v>0</v>
      </c>
      <c r="C304" s="635">
        <f t="shared" si="59"/>
        <v>0</v>
      </c>
      <c r="D304" s="635">
        <f t="shared" si="60"/>
        <v>0</v>
      </c>
      <c r="E304" s="635">
        <f t="shared" si="54"/>
        <v>0</v>
      </c>
      <c r="F304" s="635">
        <f t="shared" si="61"/>
        <v>0</v>
      </c>
      <c r="G304" s="635">
        <f t="shared" si="62"/>
        <v>0</v>
      </c>
      <c r="H304" s="635">
        <f t="shared" si="63"/>
        <v>0</v>
      </c>
      <c r="I304" s="635">
        <f t="shared" si="55"/>
        <v>0</v>
      </c>
      <c r="J304" s="632">
        <f t="shared" si="64"/>
        <v>0</v>
      </c>
      <c r="K304" s="632">
        <f t="shared" si="56"/>
        <v>0</v>
      </c>
      <c r="L304" s="636">
        <f t="shared" si="65"/>
        <v>1</v>
      </c>
      <c r="M304" s="635">
        <f t="shared" si="57"/>
        <v>0</v>
      </c>
    </row>
    <row r="305" spans="1:13">
      <c r="A305" s="633">
        <f t="shared" si="58"/>
        <v>0</v>
      </c>
      <c r="B305" s="634">
        <f t="shared" si="53"/>
        <v>0</v>
      </c>
      <c r="C305" s="635">
        <f t="shared" si="59"/>
        <v>0</v>
      </c>
      <c r="D305" s="635">
        <f t="shared" si="60"/>
        <v>0</v>
      </c>
      <c r="E305" s="635">
        <f t="shared" si="54"/>
        <v>0</v>
      </c>
      <c r="F305" s="635">
        <f t="shared" si="61"/>
        <v>0</v>
      </c>
      <c r="G305" s="635">
        <f t="shared" si="62"/>
        <v>0</v>
      </c>
      <c r="H305" s="635">
        <f t="shared" si="63"/>
        <v>0</v>
      </c>
      <c r="I305" s="635">
        <f t="shared" si="55"/>
        <v>0</v>
      </c>
      <c r="J305" s="632">
        <f t="shared" si="64"/>
        <v>0</v>
      </c>
      <c r="K305" s="632">
        <f t="shared" si="56"/>
        <v>0</v>
      </c>
      <c r="L305" s="636">
        <f t="shared" si="65"/>
        <v>1</v>
      </c>
      <c r="M305" s="635">
        <f t="shared" si="57"/>
        <v>0</v>
      </c>
    </row>
    <row r="306" spans="1:13">
      <c r="A306" s="633">
        <f t="shared" si="58"/>
        <v>0</v>
      </c>
      <c r="B306" s="634">
        <f t="shared" si="53"/>
        <v>0</v>
      </c>
      <c r="C306" s="635">
        <f t="shared" si="59"/>
        <v>0</v>
      </c>
      <c r="D306" s="635">
        <f t="shared" si="60"/>
        <v>0</v>
      </c>
      <c r="E306" s="635">
        <f t="shared" si="54"/>
        <v>0</v>
      </c>
      <c r="F306" s="635">
        <f t="shared" si="61"/>
        <v>0</v>
      </c>
      <c r="G306" s="635">
        <f t="shared" si="62"/>
        <v>0</v>
      </c>
      <c r="H306" s="635">
        <f t="shared" si="63"/>
        <v>0</v>
      </c>
      <c r="I306" s="635">
        <f t="shared" si="55"/>
        <v>0</v>
      </c>
      <c r="J306" s="632">
        <f t="shared" si="64"/>
        <v>0</v>
      </c>
      <c r="K306" s="632">
        <f t="shared" si="56"/>
        <v>0</v>
      </c>
      <c r="L306" s="636">
        <f t="shared" si="65"/>
        <v>1</v>
      </c>
      <c r="M306" s="635">
        <f t="shared" si="57"/>
        <v>0</v>
      </c>
    </row>
    <row r="307" spans="1:13">
      <c r="A307" s="633">
        <f t="shared" si="58"/>
        <v>0</v>
      </c>
      <c r="B307" s="634">
        <f t="shared" si="53"/>
        <v>0</v>
      </c>
      <c r="C307" s="635">
        <f t="shared" si="59"/>
        <v>0</v>
      </c>
      <c r="D307" s="635">
        <f t="shared" si="60"/>
        <v>0</v>
      </c>
      <c r="E307" s="635">
        <f t="shared" si="54"/>
        <v>0</v>
      </c>
      <c r="F307" s="635">
        <f t="shared" si="61"/>
        <v>0</v>
      </c>
      <c r="G307" s="635">
        <f t="shared" si="62"/>
        <v>0</v>
      </c>
      <c r="H307" s="635">
        <f t="shared" si="63"/>
        <v>0</v>
      </c>
      <c r="I307" s="635">
        <f t="shared" si="55"/>
        <v>0</v>
      </c>
      <c r="J307" s="632">
        <f t="shared" si="64"/>
        <v>0</v>
      </c>
      <c r="K307" s="632">
        <f t="shared" si="56"/>
        <v>0</v>
      </c>
      <c r="L307" s="636">
        <f t="shared" si="65"/>
        <v>1</v>
      </c>
      <c r="M307" s="635">
        <f t="shared" si="57"/>
        <v>0</v>
      </c>
    </row>
    <row r="308" spans="1:13">
      <c r="A308" s="633">
        <f t="shared" si="58"/>
        <v>0</v>
      </c>
      <c r="B308" s="634">
        <f t="shared" si="53"/>
        <v>0</v>
      </c>
      <c r="C308" s="635">
        <f t="shared" si="59"/>
        <v>0</v>
      </c>
      <c r="D308" s="635">
        <f t="shared" si="60"/>
        <v>0</v>
      </c>
      <c r="E308" s="635">
        <f t="shared" si="54"/>
        <v>0</v>
      </c>
      <c r="F308" s="635">
        <f t="shared" si="61"/>
        <v>0</v>
      </c>
      <c r="G308" s="635">
        <f t="shared" si="62"/>
        <v>0</v>
      </c>
      <c r="H308" s="635">
        <f t="shared" si="63"/>
        <v>0</v>
      </c>
      <c r="I308" s="635">
        <f t="shared" si="55"/>
        <v>0</v>
      </c>
      <c r="J308" s="632">
        <f t="shared" si="64"/>
        <v>0</v>
      </c>
      <c r="K308" s="632">
        <f t="shared" si="56"/>
        <v>0</v>
      </c>
      <c r="L308" s="636">
        <f t="shared" si="65"/>
        <v>1</v>
      </c>
      <c r="M308" s="635">
        <f t="shared" si="57"/>
        <v>0</v>
      </c>
    </row>
    <row r="309" spans="1:13">
      <c r="A309" s="633">
        <f t="shared" si="58"/>
        <v>0</v>
      </c>
      <c r="B309" s="634">
        <f t="shared" si="53"/>
        <v>0</v>
      </c>
      <c r="C309" s="635">
        <f t="shared" si="59"/>
        <v>0</v>
      </c>
      <c r="D309" s="635">
        <f t="shared" si="60"/>
        <v>0</v>
      </c>
      <c r="E309" s="635">
        <f t="shared" si="54"/>
        <v>0</v>
      </c>
      <c r="F309" s="635">
        <f t="shared" si="61"/>
        <v>0</v>
      </c>
      <c r="G309" s="635">
        <f t="shared" si="62"/>
        <v>0</v>
      </c>
      <c r="H309" s="635">
        <f t="shared" si="63"/>
        <v>0</v>
      </c>
      <c r="I309" s="635">
        <f t="shared" si="55"/>
        <v>0</v>
      </c>
      <c r="J309" s="632">
        <f t="shared" si="64"/>
        <v>0</v>
      </c>
      <c r="K309" s="632">
        <f t="shared" si="56"/>
        <v>0</v>
      </c>
      <c r="L309" s="636">
        <f t="shared" si="65"/>
        <v>1</v>
      </c>
      <c r="M309" s="635">
        <f t="shared" si="57"/>
        <v>0</v>
      </c>
    </row>
    <row r="310" spans="1:13">
      <c r="A310" s="633">
        <f t="shared" si="58"/>
        <v>0</v>
      </c>
      <c r="B310" s="634">
        <f t="shared" si="53"/>
        <v>0</v>
      </c>
      <c r="C310" s="635">
        <f t="shared" si="59"/>
        <v>0</v>
      </c>
      <c r="D310" s="635">
        <f t="shared" si="60"/>
        <v>0</v>
      </c>
      <c r="E310" s="635">
        <f t="shared" si="54"/>
        <v>0</v>
      </c>
      <c r="F310" s="635">
        <f t="shared" si="61"/>
        <v>0</v>
      </c>
      <c r="G310" s="635">
        <f t="shared" si="62"/>
        <v>0</v>
      </c>
      <c r="H310" s="635">
        <f t="shared" si="63"/>
        <v>0</v>
      </c>
      <c r="I310" s="635">
        <f t="shared" si="55"/>
        <v>0</v>
      </c>
      <c r="J310" s="632">
        <f t="shared" si="64"/>
        <v>0</v>
      </c>
      <c r="K310" s="632">
        <f t="shared" si="56"/>
        <v>0</v>
      </c>
      <c r="L310" s="636">
        <f t="shared" si="65"/>
        <v>1</v>
      </c>
      <c r="M310" s="635">
        <f t="shared" si="57"/>
        <v>0</v>
      </c>
    </row>
    <row r="311" spans="1:13">
      <c r="A311" s="633">
        <f t="shared" si="58"/>
        <v>0</v>
      </c>
      <c r="B311" s="634">
        <f t="shared" si="53"/>
        <v>0</v>
      </c>
      <c r="C311" s="635">
        <f t="shared" si="59"/>
        <v>0</v>
      </c>
      <c r="D311" s="635">
        <f t="shared" si="60"/>
        <v>0</v>
      </c>
      <c r="E311" s="635">
        <f t="shared" si="54"/>
        <v>0</v>
      </c>
      <c r="F311" s="635">
        <f t="shared" si="61"/>
        <v>0</v>
      </c>
      <c r="G311" s="635">
        <f t="shared" si="62"/>
        <v>0</v>
      </c>
      <c r="H311" s="635">
        <f t="shared" si="63"/>
        <v>0</v>
      </c>
      <c r="I311" s="635">
        <f t="shared" si="55"/>
        <v>0</v>
      </c>
      <c r="J311" s="632">
        <f t="shared" si="64"/>
        <v>0</v>
      </c>
      <c r="K311" s="632">
        <f t="shared" si="56"/>
        <v>0</v>
      </c>
      <c r="L311" s="636">
        <f t="shared" si="65"/>
        <v>1</v>
      </c>
      <c r="M311" s="635">
        <f t="shared" si="57"/>
        <v>0</v>
      </c>
    </row>
    <row r="312" spans="1:13">
      <c r="A312" s="633">
        <f t="shared" si="58"/>
        <v>0</v>
      </c>
      <c r="B312" s="634">
        <f t="shared" si="53"/>
        <v>0</v>
      </c>
      <c r="C312" s="635">
        <f t="shared" si="59"/>
        <v>0</v>
      </c>
      <c r="D312" s="635">
        <f t="shared" si="60"/>
        <v>0</v>
      </c>
      <c r="E312" s="635">
        <f t="shared" si="54"/>
        <v>0</v>
      </c>
      <c r="F312" s="635">
        <f t="shared" si="61"/>
        <v>0</v>
      </c>
      <c r="G312" s="635">
        <f t="shared" si="62"/>
        <v>0</v>
      </c>
      <c r="H312" s="635">
        <f t="shared" si="63"/>
        <v>0</v>
      </c>
      <c r="I312" s="635">
        <f t="shared" si="55"/>
        <v>0</v>
      </c>
      <c r="J312" s="632">
        <f t="shared" si="64"/>
        <v>0</v>
      </c>
      <c r="K312" s="632">
        <f t="shared" si="56"/>
        <v>0</v>
      </c>
      <c r="L312" s="636">
        <f t="shared" si="65"/>
        <v>1</v>
      </c>
      <c r="M312" s="635">
        <f t="shared" si="57"/>
        <v>0</v>
      </c>
    </row>
    <row r="313" spans="1:13">
      <c r="A313" s="633">
        <f t="shared" si="58"/>
        <v>0</v>
      </c>
      <c r="B313" s="634">
        <f t="shared" si="53"/>
        <v>0</v>
      </c>
      <c r="C313" s="635">
        <f t="shared" si="59"/>
        <v>0</v>
      </c>
      <c r="D313" s="635">
        <f t="shared" si="60"/>
        <v>0</v>
      </c>
      <c r="E313" s="635">
        <f t="shared" si="54"/>
        <v>0</v>
      </c>
      <c r="F313" s="635">
        <f t="shared" si="61"/>
        <v>0</v>
      </c>
      <c r="G313" s="635">
        <f t="shared" si="62"/>
        <v>0</v>
      </c>
      <c r="H313" s="635">
        <f t="shared" si="63"/>
        <v>0</v>
      </c>
      <c r="I313" s="635">
        <f t="shared" si="55"/>
        <v>0</v>
      </c>
      <c r="J313" s="632">
        <f t="shared" si="64"/>
        <v>0</v>
      </c>
      <c r="K313" s="632">
        <f t="shared" si="56"/>
        <v>0</v>
      </c>
      <c r="L313" s="636">
        <f t="shared" si="65"/>
        <v>1</v>
      </c>
      <c r="M313" s="635">
        <f t="shared" si="57"/>
        <v>0</v>
      </c>
    </row>
    <row r="314" spans="1:13">
      <c r="A314" s="633">
        <f t="shared" si="58"/>
        <v>0</v>
      </c>
      <c r="B314" s="634">
        <f t="shared" si="53"/>
        <v>0</v>
      </c>
      <c r="C314" s="635">
        <f t="shared" si="59"/>
        <v>0</v>
      </c>
      <c r="D314" s="635">
        <f t="shared" si="60"/>
        <v>0</v>
      </c>
      <c r="E314" s="635">
        <f t="shared" si="54"/>
        <v>0</v>
      </c>
      <c r="F314" s="635">
        <f t="shared" si="61"/>
        <v>0</v>
      </c>
      <c r="G314" s="635">
        <f t="shared" si="62"/>
        <v>0</v>
      </c>
      <c r="H314" s="635">
        <f t="shared" si="63"/>
        <v>0</v>
      </c>
      <c r="I314" s="635">
        <f t="shared" si="55"/>
        <v>0</v>
      </c>
      <c r="J314" s="632">
        <f t="shared" si="64"/>
        <v>0</v>
      </c>
      <c r="K314" s="632">
        <f t="shared" si="56"/>
        <v>0</v>
      </c>
      <c r="L314" s="636">
        <f t="shared" si="65"/>
        <v>1</v>
      </c>
      <c r="M314" s="635">
        <f t="shared" si="57"/>
        <v>0</v>
      </c>
    </row>
    <row r="315" spans="1:13">
      <c r="A315" s="633">
        <f t="shared" si="58"/>
        <v>0</v>
      </c>
      <c r="B315" s="634">
        <f t="shared" si="53"/>
        <v>0</v>
      </c>
      <c r="C315" s="635">
        <f t="shared" si="59"/>
        <v>0</v>
      </c>
      <c r="D315" s="635">
        <f t="shared" si="60"/>
        <v>0</v>
      </c>
      <c r="E315" s="635">
        <f t="shared" si="54"/>
        <v>0</v>
      </c>
      <c r="F315" s="635">
        <f t="shared" si="61"/>
        <v>0</v>
      </c>
      <c r="G315" s="635">
        <f t="shared" si="62"/>
        <v>0</v>
      </c>
      <c r="H315" s="635">
        <f t="shared" si="63"/>
        <v>0</v>
      </c>
      <c r="I315" s="635">
        <f t="shared" si="55"/>
        <v>0</v>
      </c>
      <c r="J315" s="632">
        <f t="shared" si="64"/>
        <v>0</v>
      </c>
      <c r="K315" s="632">
        <f t="shared" si="56"/>
        <v>0</v>
      </c>
      <c r="L315" s="636">
        <f t="shared" si="65"/>
        <v>1</v>
      </c>
      <c r="M315" s="635">
        <f t="shared" si="57"/>
        <v>0</v>
      </c>
    </row>
    <row r="316" spans="1:13">
      <c r="A316" s="633">
        <f t="shared" si="58"/>
        <v>0</v>
      </c>
      <c r="B316" s="634">
        <f t="shared" si="53"/>
        <v>0</v>
      </c>
      <c r="C316" s="635">
        <f t="shared" si="59"/>
        <v>0</v>
      </c>
      <c r="D316" s="635">
        <f t="shared" si="60"/>
        <v>0</v>
      </c>
      <c r="E316" s="635">
        <f t="shared" si="54"/>
        <v>0</v>
      </c>
      <c r="F316" s="635">
        <f t="shared" si="61"/>
        <v>0</v>
      </c>
      <c r="G316" s="635">
        <f t="shared" si="62"/>
        <v>0</v>
      </c>
      <c r="H316" s="635">
        <f t="shared" si="63"/>
        <v>0</v>
      </c>
      <c r="I316" s="635">
        <f t="shared" si="55"/>
        <v>0</v>
      </c>
      <c r="J316" s="632">
        <f t="shared" si="64"/>
        <v>0</v>
      </c>
      <c r="K316" s="632">
        <f t="shared" si="56"/>
        <v>0</v>
      </c>
      <c r="L316" s="636">
        <f t="shared" si="65"/>
        <v>1</v>
      </c>
      <c r="M316" s="635">
        <f t="shared" si="57"/>
        <v>0</v>
      </c>
    </row>
    <row r="317" spans="1:13">
      <c r="A317" s="633">
        <f t="shared" si="58"/>
        <v>0</v>
      </c>
      <c r="B317" s="634">
        <f t="shared" si="53"/>
        <v>0</v>
      </c>
      <c r="C317" s="635">
        <f t="shared" si="59"/>
        <v>0</v>
      </c>
      <c r="D317" s="635">
        <f t="shared" si="60"/>
        <v>0</v>
      </c>
      <c r="E317" s="635">
        <f t="shared" si="54"/>
        <v>0</v>
      </c>
      <c r="F317" s="635">
        <f t="shared" si="61"/>
        <v>0</v>
      </c>
      <c r="G317" s="635">
        <f t="shared" si="62"/>
        <v>0</v>
      </c>
      <c r="H317" s="635">
        <f t="shared" si="63"/>
        <v>0</v>
      </c>
      <c r="I317" s="635">
        <f t="shared" si="55"/>
        <v>0</v>
      </c>
      <c r="J317" s="632">
        <f t="shared" si="64"/>
        <v>0</v>
      </c>
      <c r="K317" s="632">
        <f t="shared" si="56"/>
        <v>0</v>
      </c>
      <c r="L317" s="636">
        <f t="shared" si="65"/>
        <v>1</v>
      </c>
      <c r="M317" s="635">
        <f t="shared" si="57"/>
        <v>0</v>
      </c>
    </row>
    <row r="318" spans="1:13">
      <c r="A318" s="633">
        <f t="shared" si="58"/>
        <v>0</v>
      </c>
      <c r="B318" s="634">
        <f t="shared" si="53"/>
        <v>0</v>
      </c>
      <c r="C318" s="635">
        <f t="shared" si="59"/>
        <v>0</v>
      </c>
      <c r="D318" s="635">
        <f t="shared" si="60"/>
        <v>0</v>
      </c>
      <c r="E318" s="635">
        <f t="shared" si="54"/>
        <v>0</v>
      </c>
      <c r="F318" s="635">
        <f t="shared" si="61"/>
        <v>0</v>
      </c>
      <c r="G318" s="635">
        <f t="shared" si="62"/>
        <v>0</v>
      </c>
      <c r="H318" s="635">
        <f t="shared" si="63"/>
        <v>0</v>
      </c>
      <c r="I318" s="635">
        <f t="shared" si="55"/>
        <v>0</v>
      </c>
      <c r="J318" s="632">
        <f t="shared" si="64"/>
        <v>0</v>
      </c>
      <c r="K318" s="632">
        <f t="shared" si="56"/>
        <v>0</v>
      </c>
      <c r="L318" s="636">
        <f t="shared" si="65"/>
        <v>1</v>
      </c>
      <c r="M318" s="635">
        <f t="shared" si="57"/>
        <v>0</v>
      </c>
    </row>
    <row r="319" spans="1:13">
      <c r="A319" s="633">
        <f t="shared" si="58"/>
        <v>0</v>
      </c>
      <c r="B319" s="634">
        <f t="shared" si="53"/>
        <v>0</v>
      </c>
      <c r="C319" s="635">
        <f t="shared" si="59"/>
        <v>0</v>
      </c>
      <c r="D319" s="635">
        <f t="shared" si="60"/>
        <v>0</v>
      </c>
      <c r="E319" s="635">
        <f t="shared" si="54"/>
        <v>0</v>
      </c>
      <c r="F319" s="635">
        <f t="shared" si="61"/>
        <v>0</v>
      </c>
      <c r="G319" s="635">
        <f t="shared" si="62"/>
        <v>0</v>
      </c>
      <c r="H319" s="635">
        <f t="shared" si="63"/>
        <v>0</v>
      </c>
      <c r="I319" s="635">
        <f t="shared" si="55"/>
        <v>0</v>
      </c>
      <c r="J319" s="632">
        <f t="shared" si="64"/>
        <v>0</v>
      </c>
      <c r="K319" s="632">
        <f t="shared" si="56"/>
        <v>0</v>
      </c>
      <c r="L319" s="636">
        <f t="shared" si="65"/>
        <v>1</v>
      </c>
      <c r="M319" s="635">
        <f t="shared" si="57"/>
        <v>0</v>
      </c>
    </row>
    <row r="320" spans="1:13">
      <c r="A320" s="633">
        <f t="shared" si="58"/>
        <v>0</v>
      </c>
      <c r="B320" s="634">
        <f t="shared" si="53"/>
        <v>0</v>
      </c>
      <c r="C320" s="635">
        <f t="shared" si="59"/>
        <v>0</v>
      </c>
      <c r="D320" s="635">
        <f t="shared" si="60"/>
        <v>0</v>
      </c>
      <c r="E320" s="635">
        <f t="shared" si="54"/>
        <v>0</v>
      </c>
      <c r="F320" s="635">
        <f t="shared" si="61"/>
        <v>0</v>
      </c>
      <c r="G320" s="635">
        <f t="shared" si="62"/>
        <v>0</v>
      </c>
      <c r="H320" s="635">
        <f t="shared" si="63"/>
        <v>0</v>
      </c>
      <c r="I320" s="635">
        <f t="shared" si="55"/>
        <v>0</v>
      </c>
      <c r="J320" s="632">
        <f t="shared" si="64"/>
        <v>0</v>
      </c>
      <c r="K320" s="632">
        <f t="shared" si="56"/>
        <v>0</v>
      </c>
      <c r="L320" s="636">
        <f t="shared" si="65"/>
        <v>1</v>
      </c>
      <c r="M320" s="635">
        <f t="shared" si="57"/>
        <v>0</v>
      </c>
    </row>
    <row r="321" spans="1:13">
      <c r="A321" s="633">
        <f t="shared" si="58"/>
        <v>0</v>
      </c>
      <c r="B321" s="634">
        <f t="shared" si="53"/>
        <v>0</v>
      </c>
      <c r="C321" s="635">
        <f t="shared" si="59"/>
        <v>0</v>
      </c>
      <c r="D321" s="635">
        <f t="shared" si="60"/>
        <v>0</v>
      </c>
      <c r="E321" s="635">
        <f t="shared" si="54"/>
        <v>0</v>
      </c>
      <c r="F321" s="635">
        <f t="shared" si="61"/>
        <v>0</v>
      </c>
      <c r="G321" s="635">
        <f t="shared" si="62"/>
        <v>0</v>
      </c>
      <c r="H321" s="635">
        <f t="shared" si="63"/>
        <v>0</v>
      </c>
      <c r="I321" s="635">
        <f t="shared" si="55"/>
        <v>0</v>
      </c>
      <c r="J321" s="632">
        <f t="shared" si="64"/>
        <v>0</v>
      </c>
      <c r="K321" s="632">
        <f t="shared" si="56"/>
        <v>0</v>
      </c>
      <c r="L321" s="636">
        <f t="shared" si="65"/>
        <v>1</v>
      </c>
      <c r="M321" s="635">
        <f t="shared" si="57"/>
        <v>0</v>
      </c>
    </row>
    <row r="322" spans="1:13">
      <c r="A322" s="633">
        <f t="shared" si="58"/>
        <v>0</v>
      </c>
      <c r="B322" s="634">
        <f t="shared" si="53"/>
        <v>0</v>
      </c>
      <c r="C322" s="635">
        <f t="shared" si="59"/>
        <v>0</v>
      </c>
      <c r="D322" s="635">
        <f t="shared" si="60"/>
        <v>0</v>
      </c>
      <c r="E322" s="635">
        <f t="shared" si="54"/>
        <v>0</v>
      </c>
      <c r="F322" s="635">
        <f t="shared" si="61"/>
        <v>0</v>
      </c>
      <c r="G322" s="635">
        <f t="shared" si="62"/>
        <v>0</v>
      </c>
      <c r="H322" s="635">
        <f t="shared" si="63"/>
        <v>0</v>
      </c>
      <c r="I322" s="635">
        <f t="shared" si="55"/>
        <v>0</v>
      </c>
      <c r="J322" s="632">
        <f t="shared" si="64"/>
        <v>0</v>
      </c>
      <c r="K322" s="632">
        <f t="shared" si="56"/>
        <v>0</v>
      </c>
      <c r="L322" s="636">
        <f t="shared" si="65"/>
        <v>1</v>
      </c>
      <c r="M322" s="635">
        <f t="shared" si="57"/>
        <v>0</v>
      </c>
    </row>
    <row r="323" spans="1:13">
      <c r="A323" s="633">
        <f t="shared" si="58"/>
        <v>0</v>
      </c>
      <c r="B323" s="634">
        <f t="shared" si="53"/>
        <v>0</v>
      </c>
      <c r="C323" s="635">
        <f t="shared" si="59"/>
        <v>0</v>
      </c>
      <c r="D323" s="635">
        <f t="shared" si="60"/>
        <v>0</v>
      </c>
      <c r="E323" s="635">
        <f t="shared" si="54"/>
        <v>0</v>
      </c>
      <c r="F323" s="635">
        <f t="shared" si="61"/>
        <v>0</v>
      </c>
      <c r="G323" s="635">
        <f t="shared" si="62"/>
        <v>0</v>
      </c>
      <c r="H323" s="635">
        <f t="shared" si="63"/>
        <v>0</v>
      </c>
      <c r="I323" s="635">
        <f t="shared" si="55"/>
        <v>0</v>
      </c>
      <c r="J323" s="632">
        <f t="shared" si="64"/>
        <v>0</v>
      </c>
      <c r="K323" s="632">
        <f t="shared" si="56"/>
        <v>0</v>
      </c>
      <c r="L323" s="636">
        <f t="shared" si="65"/>
        <v>1</v>
      </c>
      <c r="M323" s="635">
        <f t="shared" si="57"/>
        <v>0</v>
      </c>
    </row>
    <row r="324" spans="1:13">
      <c r="A324" s="633">
        <f t="shared" si="58"/>
        <v>0</v>
      </c>
      <c r="B324" s="634">
        <f t="shared" si="53"/>
        <v>0</v>
      </c>
      <c r="C324" s="635">
        <f t="shared" si="59"/>
        <v>0</v>
      </c>
      <c r="D324" s="635">
        <f t="shared" si="60"/>
        <v>0</v>
      </c>
      <c r="E324" s="635">
        <f t="shared" si="54"/>
        <v>0</v>
      </c>
      <c r="F324" s="635">
        <f t="shared" si="61"/>
        <v>0</v>
      </c>
      <c r="G324" s="635">
        <f t="shared" si="62"/>
        <v>0</v>
      </c>
      <c r="H324" s="635">
        <f t="shared" si="63"/>
        <v>0</v>
      </c>
      <c r="I324" s="635">
        <f t="shared" si="55"/>
        <v>0</v>
      </c>
      <c r="J324" s="632">
        <f t="shared" si="64"/>
        <v>0</v>
      </c>
      <c r="K324" s="632">
        <f t="shared" si="56"/>
        <v>0</v>
      </c>
      <c r="L324" s="636">
        <f t="shared" si="65"/>
        <v>1</v>
      </c>
      <c r="M324" s="635">
        <f t="shared" si="57"/>
        <v>0</v>
      </c>
    </row>
    <row r="325" spans="1:13">
      <c r="A325" s="633">
        <f t="shared" si="58"/>
        <v>0</v>
      </c>
      <c r="B325" s="634">
        <f t="shared" si="53"/>
        <v>0</v>
      </c>
      <c r="C325" s="635">
        <f t="shared" si="59"/>
        <v>0</v>
      </c>
      <c r="D325" s="635">
        <f t="shared" si="60"/>
        <v>0</v>
      </c>
      <c r="E325" s="635">
        <f t="shared" si="54"/>
        <v>0</v>
      </c>
      <c r="F325" s="635">
        <f t="shared" si="61"/>
        <v>0</v>
      </c>
      <c r="G325" s="635">
        <f t="shared" si="62"/>
        <v>0</v>
      </c>
      <c r="H325" s="635">
        <f t="shared" si="63"/>
        <v>0</v>
      </c>
      <c r="I325" s="635">
        <f t="shared" si="55"/>
        <v>0</v>
      </c>
      <c r="J325" s="632">
        <f t="shared" si="64"/>
        <v>0</v>
      </c>
      <c r="K325" s="632">
        <f t="shared" si="56"/>
        <v>0</v>
      </c>
      <c r="L325" s="636">
        <f t="shared" si="65"/>
        <v>1</v>
      </c>
      <c r="M325" s="635">
        <f t="shared" si="57"/>
        <v>0</v>
      </c>
    </row>
    <row r="326" spans="1:13">
      <c r="A326" s="633">
        <f t="shared" si="58"/>
        <v>0</v>
      </c>
      <c r="B326" s="634">
        <f t="shared" si="53"/>
        <v>0</v>
      </c>
      <c r="C326" s="635">
        <f t="shared" si="59"/>
        <v>0</v>
      </c>
      <c r="D326" s="635">
        <f t="shared" si="60"/>
        <v>0</v>
      </c>
      <c r="E326" s="635">
        <f t="shared" si="54"/>
        <v>0</v>
      </c>
      <c r="F326" s="635">
        <f t="shared" si="61"/>
        <v>0</v>
      </c>
      <c r="G326" s="635">
        <f t="shared" si="62"/>
        <v>0</v>
      </c>
      <c r="H326" s="635">
        <f t="shared" si="63"/>
        <v>0</v>
      </c>
      <c r="I326" s="635">
        <f t="shared" si="55"/>
        <v>0</v>
      </c>
      <c r="J326" s="632">
        <f t="shared" si="64"/>
        <v>0</v>
      </c>
      <c r="K326" s="632">
        <f t="shared" si="56"/>
        <v>0</v>
      </c>
      <c r="L326" s="636">
        <f t="shared" si="65"/>
        <v>1</v>
      </c>
      <c r="M326" s="635">
        <f t="shared" si="57"/>
        <v>0</v>
      </c>
    </row>
    <row r="327" spans="1:13">
      <c r="A327" s="633">
        <f t="shared" si="58"/>
        <v>0</v>
      </c>
      <c r="B327" s="634">
        <f t="shared" si="53"/>
        <v>0</v>
      </c>
      <c r="C327" s="635">
        <f t="shared" si="59"/>
        <v>0</v>
      </c>
      <c r="D327" s="635">
        <f t="shared" si="60"/>
        <v>0</v>
      </c>
      <c r="E327" s="635">
        <f t="shared" si="54"/>
        <v>0</v>
      </c>
      <c r="F327" s="635">
        <f t="shared" si="61"/>
        <v>0</v>
      </c>
      <c r="G327" s="635">
        <f t="shared" si="62"/>
        <v>0</v>
      </c>
      <c r="H327" s="635">
        <f t="shared" si="63"/>
        <v>0</v>
      </c>
      <c r="I327" s="635">
        <f t="shared" si="55"/>
        <v>0</v>
      </c>
      <c r="J327" s="632">
        <f t="shared" si="64"/>
        <v>0</v>
      </c>
      <c r="K327" s="632">
        <f t="shared" si="56"/>
        <v>0</v>
      </c>
      <c r="L327" s="636">
        <f t="shared" si="65"/>
        <v>1</v>
      </c>
      <c r="M327" s="635">
        <f t="shared" si="57"/>
        <v>0</v>
      </c>
    </row>
    <row r="328" spans="1:13">
      <c r="A328" s="633">
        <f t="shared" si="58"/>
        <v>0</v>
      </c>
      <c r="B328" s="634">
        <f t="shared" si="53"/>
        <v>0</v>
      </c>
      <c r="C328" s="635">
        <f t="shared" si="59"/>
        <v>0</v>
      </c>
      <c r="D328" s="635">
        <f t="shared" si="60"/>
        <v>0</v>
      </c>
      <c r="E328" s="635">
        <f t="shared" si="54"/>
        <v>0</v>
      </c>
      <c r="F328" s="635">
        <f t="shared" si="61"/>
        <v>0</v>
      </c>
      <c r="G328" s="635">
        <f t="shared" si="62"/>
        <v>0</v>
      </c>
      <c r="H328" s="635">
        <f t="shared" si="63"/>
        <v>0</v>
      </c>
      <c r="I328" s="635">
        <f t="shared" si="55"/>
        <v>0</v>
      </c>
      <c r="J328" s="632">
        <f t="shared" si="64"/>
        <v>0</v>
      </c>
      <c r="K328" s="632">
        <f t="shared" si="56"/>
        <v>0</v>
      </c>
      <c r="L328" s="636">
        <f t="shared" si="65"/>
        <v>1</v>
      </c>
      <c r="M328" s="635">
        <f t="shared" si="57"/>
        <v>0</v>
      </c>
    </row>
    <row r="329" spans="1:13">
      <c r="A329" s="633">
        <f t="shared" si="58"/>
        <v>0</v>
      </c>
      <c r="B329" s="634">
        <f t="shared" si="53"/>
        <v>0</v>
      </c>
      <c r="C329" s="635">
        <f t="shared" si="59"/>
        <v>0</v>
      </c>
      <c r="D329" s="635">
        <f t="shared" si="60"/>
        <v>0</v>
      </c>
      <c r="E329" s="635">
        <f t="shared" si="54"/>
        <v>0</v>
      </c>
      <c r="F329" s="635">
        <f t="shared" si="61"/>
        <v>0</v>
      </c>
      <c r="G329" s="635">
        <f t="shared" si="62"/>
        <v>0</v>
      </c>
      <c r="H329" s="635">
        <f t="shared" si="63"/>
        <v>0</v>
      </c>
      <c r="I329" s="635">
        <f t="shared" si="55"/>
        <v>0</v>
      </c>
      <c r="J329" s="632">
        <f t="shared" si="64"/>
        <v>0</v>
      </c>
      <c r="K329" s="632">
        <f t="shared" si="56"/>
        <v>0</v>
      </c>
      <c r="L329" s="636">
        <f t="shared" si="65"/>
        <v>1</v>
      </c>
      <c r="M329" s="635">
        <f t="shared" si="57"/>
        <v>0</v>
      </c>
    </row>
    <row r="330" spans="1:13">
      <c r="A330" s="633">
        <f t="shared" si="58"/>
        <v>0</v>
      </c>
      <c r="B330" s="634">
        <f t="shared" si="53"/>
        <v>0</v>
      </c>
      <c r="C330" s="635">
        <f t="shared" si="59"/>
        <v>0</v>
      </c>
      <c r="D330" s="635">
        <f t="shared" si="60"/>
        <v>0</v>
      </c>
      <c r="E330" s="635">
        <f t="shared" si="54"/>
        <v>0</v>
      </c>
      <c r="F330" s="635">
        <f t="shared" si="61"/>
        <v>0</v>
      </c>
      <c r="G330" s="635">
        <f t="shared" si="62"/>
        <v>0</v>
      </c>
      <c r="H330" s="635">
        <f t="shared" si="63"/>
        <v>0</v>
      </c>
      <c r="I330" s="635">
        <f t="shared" si="55"/>
        <v>0</v>
      </c>
      <c r="J330" s="632">
        <f t="shared" si="64"/>
        <v>0</v>
      </c>
      <c r="K330" s="632">
        <f t="shared" si="56"/>
        <v>0</v>
      </c>
      <c r="L330" s="636">
        <f t="shared" si="65"/>
        <v>1</v>
      </c>
      <c r="M330" s="635">
        <f t="shared" si="57"/>
        <v>0</v>
      </c>
    </row>
    <row r="331" spans="1:13">
      <c r="A331" s="633">
        <f t="shared" si="58"/>
        <v>0</v>
      </c>
      <c r="B331" s="634">
        <f t="shared" si="53"/>
        <v>0</v>
      </c>
      <c r="C331" s="635">
        <f t="shared" si="59"/>
        <v>0</v>
      </c>
      <c r="D331" s="635">
        <f t="shared" si="60"/>
        <v>0</v>
      </c>
      <c r="E331" s="635">
        <f t="shared" si="54"/>
        <v>0</v>
      </c>
      <c r="F331" s="635">
        <f t="shared" si="61"/>
        <v>0</v>
      </c>
      <c r="G331" s="635">
        <f t="shared" si="62"/>
        <v>0</v>
      </c>
      <c r="H331" s="635">
        <f t="shared" si="63"/>
        <v>0</v>
      </c>
      <c r="I331" s="635">
        <f t="shared" si="55"/>
        <v>0</v>
      </c>
      <c r="J331" s="632">
        <f t="shared" si="64"/>
        <v>0</v>
      </c>
      <c r="K331" s="632">
        <f t="shared" si="56"/>
        <v>0</v>
      </c>
      <c r="L331" s="636">
        <f t="shared" si="65"/>
        <v>1</v>
      </c>
      <c r="M331" s="635">
        <f t="shared" si="57"/>
        <v>0</v>
      </c>
    </row>
    <row r="332" spans="1:13">
      <c r="A332" s="633">
        <f t="shared" si="58"/>
        <v>0</v>
      </c>
      <c r="B332" s="634">
        <f t="shared" si="53"/>
        <v>0</v>
      </c>
      <c r="C332" s="635">
        <f t="shared" si="59"/>
        <v>0</v>
      </c>
      <c r="D332" s="635">
        <f t="shared" si="60"/>
        <v>0</v>
      </c>
      <c r="E332" s="635">
        <f t="shared" si="54"/>
        <v>0</v>
      </c>
      <c r="F332" s="635">
        <f t="shared" si="61"/>
        <v>0</v>
      </c>
      <c r="G332" s="635">
        <f t="shared" si="62"/>
        <v>0</v>
      </c>
      <c r="H332" s="635">
        <f t="shared" si="63"/>
        <v>0</v>
      </c>
      <c r="I332" s="635">
        <f t="shared" si="55"/>
        <v>0</v>
      </c>
      <c r="J332" s="632">
        <f t="shared" si="64"/>
        <v>0</v>
      </c>
      <c r="K332" s="632">
        <f t="shared" si="56"/>
        <v>0</v>
      </c>
      <c r="L332" s="636">
        <f t="shared" si="65"/>
        <v>1</v>
      </c>
      <c r="M332" s="635">
        <f t="shared" si="57"/>
        <v>0</v>
      </c>
    </row>
    <row r="333" spans="1:13">
      <c r="A333" s="633">
        <f t="shared" si="58"/>
        <v>0</v>
      </c>
      <c r="B333" s="634">
        <f t="shared" si="53"/>
        <v>0</v>
      </c>
      <c r="C333" s="635">
        <f t="shared" si="59"/>
        <v>0</v>
      </c>
      <c r="D333" s="635">
        <f t="shared" si="60"/>
        <v>0</v>
      </c>
      <c r="E333" s="635">
        <f t="shared" si="54"/>
        <v>0</v>
      </c>
      <c r="F333" s="635">
        <f t="shared" si="61"/>
        <v>0</v>
      </c>
      <c r="G333" s="635">
        <f t="shared" si="62"/>
        <v>0</v>
      </c>
      <c r="H333" s="635">
        <f t="shared" si="63"/>
        <v>0</v>
      </c>
      <c r="I333" s="635">
        <f t="shared" si="55"/>
        <v>0</v>
      </c>
      <c r="J333" s="632">
        <f t="shared" si="64"/>
        <v>0</v>
      </c>
      <c r="K333" s="632">
        <f t="shared" si="56"/>
        <v>0</v>
      </c>
      <c r="L333" s="636">
        <f t="shared" si="65"/>
        <v>1</v>
      </c>
      <c r="M333" s="635">
        <f t="shared" si="57"/>
        <v>0</v>
      </c>
    </row>
    <row r="334" spans="1:13">
      <c r="A334" s="633">
        <f t="shared" si="58"/>
        <v>0</v>
      </c>
      <c r="B334" s="634">
        <f t="shared" si="53"/>
        <v>0</v>
      </c>
      <c r="C334" s="635">
        <f t="shared" si="59"/>
        <v>0</v>
      </c>
      <c r="D334" s="635">
        <f t="shared" si="60"/>
        <v>0</v>
      </c>
      <c r="E334" s="635">
        <f t="shared" si="54"/>
        <v>0</v>
      </c>
      <c r="F334" s="635">
        <f t="shared" si="61"/>
        <v>0</v>
      </c>
      <c r="G334" s="635">
        <f t="shared" si="62"/>
        <v>0</v>
      </c>
      <c r="H334" s="635">
        <f t="shared" si="63"/>
        <v>0</v>
      </c>
      <c r="I334" s="635">
        <f t="shared" si="55"/>
        <v>0</v>
      </c>
      <c r="J334" s="632">
        <f t="shared" si="64"/>
        <v>0</v>
      </c>
      <c r="K334" s="632">
        <f t="shared" si="56"/>
        <v>0</v>
      </c>
      <c r="L334" s="636">
        <f t="shared" si="65"/>
        <v>1</v>
      </c>
      <c r="M334" s="635">
        <f t="shared" si="57"/>
        <v>0</v>
      </c>
    </row>
    <row r="335" spans="1:13">
      <c r="A335" s="633">
        <f t="shared" si="58"/>
        <v>0</v>
      </c>
      <c r="B335" s="634">
        <f t="shared" si="53"/>
        <v>0</v>
      </c>
      <c r="C335" s="635">
        <f t="shared" si="59"/>
        <v>0</v>
      </c>
      <c r="D335" s="635">
        <f t="shared" si="60"/>
        <v>0</v>
      </c>
      <c r="E335" s="635">
        <f t="shared" si="54"/>
        <v>0</v>
      </c>
      <c r="F335" s="635">
        <f t="shared" si="61"/>
        <v>0</v>
      </c>
      <c r="G335" s="635">
        <f t="shared" si="62"/>
        <v>0</v>
      </c>
      <c r="H335" s="635">
        <f t="shared" si="63"/>
        <v>0</v>
      </c>
      <c r="I335" s="635">
        <f t="shared" si="55"/>
        <v>0</v>
      </c>
      <c r="J335" s="632">
        <f t="shared" si="64"/>
        <v>0</v>
      </c>
      <c r="K335" s="632">
        <f t="shared" si="56"/>
        <v>0</v>
      </c>
      <c r="L335" s="636">
        <f t="shared" si="65"/>
        <v>1</v>
      </c>
      <c r="M335" s="635">
        <f t="shared" si="57"/>
        <v>0</v>
      </c>
    </row>
    <row r="336" spans="1:13">
      <c r="A336" s="633">
        <f t="shared" si="58"/>
        <v>0</v>
      </c>
      <c r="B336" s="634">
        <f t="shared" si="53"/>
        <v>0</v>
      </c>
      <c r="C336" s="635">
        <f t="shared" si="59"/>
        <v>0</v>
      </c>
      <c r="D336" s="635">
        <f t="shared" si="60"/>
        <v>0</v>
      </c>
      <c r="E336" s="635">
        <f t="shared" si="54"/>
        <v>0</v>
      </c>
      <c r="F336" s="635">
        <f t="shared" si="61"/>
        <v>0</v>
      </c>
      <c r="G336" s="635">
        <f t="shared" si="62"/>
        <v>0</v>
      </c>
      <c r="H336" s="635">
        <f t="shared" si="63"/>
        <v>0</v>
      </c>
      <c r="I336" s="635">
        <f t="shared" si="55"/>
        <v>0</v>
      </c>
      <c r="J336" s="632">
        <f t="shared" si="64"/>
        <v>0</v>
      </c>
      <c r="K336" s="632">
        <f t="shared" si="56"/>
        <v>0</v>
      </c>
      <c r="L336" s="636">
        <f t="shared" si="65"/>
        <v>1</v>
      </c>
      <c r="M336" s="635">
        <f t="shared" si="57"/>
        <v>0</v>
      </c>
    </row>
    <row r="337" spans="1:13">
      <c r="A337" s="633">
        <f t="shared" si="58"/>
        <v>0</v>
      </c>
      <c r="B337" s="634">
        <f t="shared" si="53"/>
        <v>0</v>
      </c>
      <c r="C337" s="635">
        <f t="shared" si="59"/>
        <v>0</v>
      </c>
      <c r="D337" s="635">
        <f t="shared" si="60"/>
        <v>0</v>
      </c>
      <c r="E337" s="635">
        <f t="shared" si="54"/>
        <v>0</v>
      </c>
      <c r="F337" s="635">
        <f t="shared" si="61"/>
        <v>0</v>
      </c>
      <c r="G337" s="635">
        <f t="shared" si="62"/>
        <v>0</v>
      </c>
      <c r="H337" s="635">
        <f t="shared" si="63"/>
        <v>0</v>
      </c>
      <c r="I337" s="635">
        <f t="shared" si="55"/>
        <v>0</v>
      </c>
      <c r="J337" s="632">
        <f t="shared" si="64"/>
        <v>0</v>
      </c>
      <c r="K337" s="632">
        <f t="shared" si="56"/>
        <v>0</v>
      </c>
      <c r="L337" s="636">
        <f t="shared" si="65"/>
        <v>1</v>
      </c>
      <c r="M337" s="635">
        <f t="shared" si="57"/>
        <v>0</v>
      </c>
    </row>
    <row r="338" spans="1:13">
      <c r="A338" s="633">
        <f t="shared" si="58"/>
        <v>0</v>
      </c>
      <c r="B338" s="634">
        <f t="shared" ref="B338:B400" si="66">IF(Pay_Num&lt;&gt;0,DATE(YEAR(Loan_Start),MONTH(Loan_Start)+(Pay_Num)*12/Num_Pmt_Per_Year,DAY(Loan_Start)),0)</f>
        <v>0</v>
      </c>
      <c r="C338" s="635">
        <f t="shared" si="59"/>
        <v>0</v>
      </c>
      <c r="D338" s="635">
        <f t="shared" si="60"/>
        <v>0</v>
      </c>
      <c r="E338" s="635">
        <f t="shared" ref="E338:E400" si="67">IF(AND(Pay_Num&lt;&gt;0,Sched_Pay+Scheduled_Extra_Payments&lt;Beg_Bal),Scheduled_Extra_Payments,IF(AND(Pay_Num&lt;&gt;0,Beg_Bal-Sched_Pay&gt;0),Beg_Bal-Sched_Pay,IF(Pay_Num&lt;&gt;0,0,0)))</f>
        <v>0</v>
      </c>
      <c r="F338" s="635">
        <f t="shared" si="61"/>
        <v>0</v>
      </c>
      <c r="G338" s="635">
        <f t="shared" si="62"/>
        <v>0</v>
      </c>
      <c r="H338" s="635">
        <f t="shared" si="63"/>
        <v>0</v>
      </c>
      <c r="I338" s="635">
        <f t="shared" ref="I338:I400" si="68">IF(AND(Pay_Num&lt;&gt;0,Sched_Pay+Extra_Pay&lt;Beg_Bal),Beg_Bal-Princ,IF(Pay_Num&lt;&gt;0,0,0))</f>
        <v>0</v>
      </c>
      <c r="J338" s="632">
        <f t="shared" si="64"/>
        <v>0</v>
      </c>
      <c r="K338" s="632">
        <f t="shared" ref="K338:K400" si="69">H339-J339</f>
        <v>0</v>
      </c>
      <c r="L338" s="636">
        <f t="shared" si="65"/>
        <v>1</v>
      </c>
      <c r="M338" s="635">
        <f t="shared" ref="M338:M400" si="70">K338+J338</f>
        <v>0</v>
      </c>
    </row>
    <row r="339" spans="1:13">
      <c r="A339" s="633">
        <f t="shared" ref="A339:A400" si="71">IF(Values_Entered,A338+1,0)</f>
        <v>0</v>
      </c>
      <c r="B339" s="634">
        <f t="shared" si="66"/>
        <v>0</v>
      </c>
      <c r="C339" s="635">
        <f t="shared" ref="C339:C400" si="72">IF(Pay_Num&lt;&gt;0,I338,0)</f>
        <v>0</v>
      </c>
      <c r="D339" s="635">
        <f t="shared" ref="D339:D400" si="73">G339+H339</f>
        <v>0</v>
      </c>
      <c r="E339" s="635">
        <f t="shared" si="67"/>
        <v>0</v>
      </c>
      <c r="F339" s="635">
        <f t="shared" ref="F339:F400" si="74">IF(AND(Pay_Num&lt;&gt;0,Sched_Pay+Extra_Pay&lt;Beg_Bal),Sched_Pay+Extra_Pay,IF(Pay_Num&lt;&gt;0,Beg_Bal,0))</f>
        <v>0</v>
      </c>
      <c r="G339" s="635">
        <f t="shared" ref="G339:G400" si="75">IF(I338=0,0,IF(Pay_Num&lt;&gt;0,Loan_Amount/Loan_Years/Num_Pmt_Per_Year,0))</f>
        <v>0</v>
      </c>
      <c r="H339" s="635">
        <f t="shared" ref="H339:H400" si="76">IF(Pay_Num&lt;&gt;0,Beg_Bal*Interest_Rate/Num_Pmt_Per_Year,0)</f>
        <v>0</v>
      </c>
      <c r="I339" s="635">
        <f t="shared" si="68"/>
        <v>0</v>
      </c>
      <c r="J339" s="632">
        <f t="shared" ref="J339:J400" si="77">DAYS360(L339,B339)/360*H339</f>
        <v>0</v>
      </c>
      <c r="K339" s="632">
        <f t="shared" si="69"/>
        <v>0</v>
      </c>
      <c r="L339" s="636">
        <f t="shared" ref="L339:L400" si="78">DATE(YEAR(B339),1,1)</f>
        <v>1</v>
      </c>
      <c r="M339" s="635">
        <f t="shared" si="70"/>
        <v>0</v>
      </c>
    </row>
    <row r="340" spans="1:13">
      <c r="A340" s="633">
        <f t="shared" si="71"/>
        <v>0</v>
      </c>
      <c r="B340" s="634">
        <f t="shared" si="66"/>
        <v>0</v>
      </c>
      <c r="C340" s="635">
        <f t="shared" si="72"/>
        <v>0</v>
      </c>
      <c r="D340" s="635">
        <f t="shared" si="73"/>
        <v>0</v>
      </c>
      <c r="E340" s="635">
        <f t="shared" si="67"/>
        <v>0</v>
      </c>
      <c r="F340" s="635">
        <f t="shared" si="74"/>
        <v>0</v>
      </c>
      <c r="G340" s="635">
        <f t="shared" si="75"/>
        <v>0</v>
      </c>
      <c r="H340" s="635">
        <f t="shared" si="76"/>
        <v>0</v>
      </c>
      <c r="I340" s="635">
        <f t="shared" si="68"/>
        <v>0</v>
      </c>
      <c r="J340" s="632">
        <f t="shared" si="77"/>
        <v>0</v>
      </c>
      <c r="K340" s="632">
        <f t="shared" si="69"/>
        <v>0</v>
      </c>
      <c r="L340" s="636">
        <f t="shared" si="78"/>
        <v>1</v>
      </c>
      <c r="M340" s="635">
        <f t="shared" si="70"/>
        <v>0</v>
      </c>
    </row>
    <row r="341" spans="1:13">
      <c r="A341" s="633">
        <f t="shared" si="71"/>
        <v>0</v>
      </c>
      <c r="B341" s="634">
        <f t="shared" si="66"/>
        <v>0</v>
      </c>
      <c r="C341" s="635">
        <f t="shared" si="72"/>
        <v>0</v>
      </c>
      <c r="D341" s="635">
        <f t="shared" si="73"/>
        <v>0</v>
      </c>
      <c r="E341" s="635">
        <f t="shared" si="67"/>
        <v>0</v>
      </c>
      <c r="F341" s="635">
        <f t="shared" si="74"/>
        <v>0</v>
      </c>
      <c r="G341" s="635">
        <f t="shared" si="75"/>
        <v>0</v>
      </c>
      <c r="H341" s="635">
        <f t="shared" si="76"/>
        <v>0</v>
      </c>
      <c r="I341" s="635">
        <f t="shared" si="68"/>
        <v>0</v>
      </c>
      <c r="J341" s="632">
        <f t="shared" si="77"/>
        <v>0</v>
      </c>
      <c r="K341" s="632">
        <f t="shared" si="69"/>
        <v>0</v>
      </c>
      <c r="L341" s="636">
        <f t="shared" si="78"/>
        <v>1</v>
      </c>
      <c r="M341" s="635">
        <f t="shared" si="70"/>
        <v>0</v>
      </c>
    </row>
    <row r="342" spans="1:13">
      <c r="A342" s="633">
        <f t="shared" si="71"/>
        <v>0</v>
      </c>
      <c r="B342" s="634">
        <f t="shared" si="66"/>
        <v>0</v>
      </c>
      <c r="C342" s="635">
        <f t="shared" si="72"/>
        <v>0</v>
      </c>
      <c r="D342" s="635">
        <f t="shared" si="73"/>
        <v>0</v>
      </c>
      <c r="E342" s="635">
        <f t="shared" si="67"/>
        <v>0</v>
      </c>
      <c r="F342" s="635">
        <f t="shared" si="74"/>
        <v>0</v>
      </c>
      <c r="G342" s="635">
        <f t="shared" si="75"/>
        <v>0</v>
      </c>
      <c r="H342" s="635">
        <f t="shared" si="76"/>
        <v>0</v>
      </c>
      <c r="I342" s="635">
        <f t="shared" si="68"/>
        <v>0</v>
      </c>
      <c r="J342" s="632">
        <f t="shared" si="77"/>
        <v>0</v>
      </c>
      <c r="K342" s="632">
        <f t="shared" si="69"/>
        <v>0</v>
      </c>
      <c r="L342" s="636">
        <f t="shared" si="78"/>
        <v>1</v>
      </c>
      <c r="M342" s="635">
        <f t="shared" si="70"/>
        <v>0</v>
      </c>
    </row>
    <row r="343" spans="1:13">
      <c r="A343" s="633">
        <f t="shared" si="71"/>
        <v>0</v>
      </c>
      <c r="B343" s="634">
        <f t="shared" si="66"/>
        <v>0</v>
      </c>
      <c r="C343" s="635">
        <f t="shared" si="72"/>
        <v>0</v>
      </c>
      <c r="D343" s="635">
        <f t="shared" si="73"/>
        <v>0</v>
      </c>
      <c r="E343" s="635">
        <f t="shared" si="67"/>
        <v>0</v>
      </c>
      <c r="F343" s="635">
        <f t="shared" si="74"/>
        <v>0</v>
      </c>
      <c r="G343" s="635">
        <f t="shared" si="75"/>
        <v>0</v>
      </c>
      <c r="H343" s="635">
        <f t="shared" si="76"/>
        <v>0</v>
      </c>
      <c r="I343" s="635">
        <f t="shared" si="68"/>
        <v>0</v>
      </c>
      <c r="J343" s="632">
        <f t="shared" si="77"/>
        <v>0</v>
      </c>
      <c r="K343" s="632">
        <f t="shared" si="69"/>
        <v>0</v>
      </c>
      <c r="L343" s="636">
        <f t="shared" si="78"/>
        <v>1</v>
      </c>
      <c r="M343" s="635">
        <f t="shared" si="70"/>
        <v>0</v>
      </c>
    </row>
    <row r="344" spans="1:13">
      <c r="A344" s="633">
        <f t="shared" si="71"/>
        <v>0</v>
      </c>
      <c r="B344" s="634">
        <f t="shared" si="66"/>
        <v>0</v>
      </c>
      <c r="C344" s="635">
        <f t="shared" si="72"/>
        <v>0</v>
      </c>
      <c r="D344" s="635">
        <f t="shared" si="73"/>
        <v>0</v>
      </c>
      <c r="E344" s="635">
        <f t="shared" si="67"/>
        <v>0</v>
      </c>
      <c r="F344" s="635">
        <f t="shared" si="74"/>
        <v>0</v>
      </c>
      <c r="G344" s="635">
        <f t="shared" si="75"/>
        <v>0</v>
      </c>
      <c r="H344" s="635">
        <f t="shared" si="76"/>
        <v>0</v>
      </c>
      <c r="I344" s="635">
        <f t="shared" si="68"/>
        <v>0</v>
      </c>
      <c r="J344" s="632">
        <f t="shared" si="77"/>
        <v>0</v>
      </c>
      <c r="K344" s="632">
        <f t="shared" si="69"/>
        <v>0</v>
      </c>
      <c r="L344" s="636">
        <f t="shared" si="78"/>
        <v>1</v>
      </c>
      <c r="M344" s="635">
        <f t="shared" si="70"/>
        <v>0</v>
      </c>
    </row>
    <row r="345" spans="1:13">
      <c r="A345" s="633">
        <f t="shared" si="71"/>
        <v>0</v>
      </c>
      <c r="B345" s="634">
        <f t="shared" si="66"/>
        <v>0</v>
      </c>
      <c r="C345" s="635">
        <f t="shared" si="72"/>
        <v>0</v>
      </c>
      <c r="D345" s="635">
        <f t="shared" si="73"/>
        <v>0</v>
      </c>
      <c r="E345" s="635">
        <f t="shared" si="67"/>
        <v>0</v>
      </c>
      <c r="F345" s="635">
        <f t="shared" si="74"/>
        <v>0</v>
      </c>
      <c r="G345" s="635">
        <f t="shared" si="75"/>
        <v>0</v>
      </c>
      <c r="H345" s="635">
        <f t="shared" si="76"/>
        <v>0</v>
      </c>
      <c r="I345" s="635">
        <f t="shared" si="68"/>
        <v>0</v>
      </c>
      <c r="J345" s="632">
        <f t="shared" si="77"/>
        <v>0</v>
      </c>
      <c r="K345" s="632">
        <f t="shared" si="69"/>
        <v>0</v>
      </c>
      <c r="L345" s="636">
        <f t="shared" si="78"/>
        <v>1</v>
      </c>
      <c r="M345" s="635">
        <f t="shared" si="70"/>
        <v>0</v>
      </c>
    </row>
    <row r="346" spans="1:13">
      <c r="A346" s="633">
        <f t="shared" si="71"/>
        <v>0</v>
      </c>
      <c r="B346" s="634">
        <f t="shared" si="66"/>
        <v>0</v>
      </c>
      <c r="C346" s="635">
        <f t="shared" si="72"/>
        <v>0</v>
      </c>
      <c r="D346" s="635">
        <f t="shared" si="73"/>
        <v>0</v>
      </c>
      <c r="E346" s="635">
        <f t="shared" si="67"/>
        <v>0</v>
      </c>
      <c r="F346" s="635">
        <f t="shared" si="74"/>
        <v>0</v>
      </c>
      <c r="G346" s="635">
        <f t="shared" si="75"/>
        <v>0</v>
      </c>
      <c r="H346" s="635">
        <f t="shared" si="76"/>
        <v>0</v>
      </c>
      <c r="I346" s="635">
        <f t="shared" si="68"/>
        <v>0</v>
      </c>
      <c r="J346" s="632">
        <f t="shared" si="77"/>
        <v>0</v>
      </c>
      <c r="K346" s="632">
        <f t="shared" si="69"/>
        <v>0</v>
      </c>
      <c r="L346" s="636">
        <f t="shared" si="78"/>
        <v>1</v>
      </c>
      <c r="M346" s="635">
        <f t="shared" si="70"/>
        <v>0</v>
      </c>
    </row>
    <row r="347" spans="1:13">
      <c r="A347" s="633">
        <f t="shared" si="71"/>
        <v>0</v>
      </c>
      <c r="B347" s="634">
        <f t="shared" si="66"/>
        <v>0</v>
      </c>
      <c r="C347" s="635">
        <f t="shared" si="72"/>
        <v>0</v>
      </c>
      <c r="D347" s="635">
        <f t="shared" si="73"/>
        <v>0</v>
      </c>
      <c r="E347" s="635">
        <f t="shared" si="67"/>
        <v>0</v>
      </c>
      <c r="F347" s="635">
        <f t="shared" si="74"/>
        <v>0</v>
      </c>
      <c r="G347" s="635">
        <f t="shared" si="75"/>
        <v>0</v>
      </c>
      <c r="H347" s="635">
        <f t="shared" si="76"/>
        <v>0</v>
      </c>
      <c r="I347" s="635">
        <f t="shared" si="68"/>
        <v>0</v>
      </c>
      <c r="J347" s="632">
        <f t="shared" si="77"/>
        <v>0</v>
      </c>
      <c r="K347" s="632">
        <f t="shared" si="69"/>
        <v>0</v>
      </c>
      <c r="L347" s="636">
        <f t="shared" si="78"/>
        <v>1</v>
      </c>
      <c r="M347" s="635">
        <f t="shared" si="70"/>
        <v>0</v>
      </c>
    </row>
    <row r="348" spans="1:13">
      <c r="A348" s="633">
        <f t="shared" si="71"/>
        <v>0</v>
      </c>
      <c r="B348" s="634">
        <f t="shared" si="66"/>
        <v>0</v>
      </c>
      <c r="C348" s="635">
        <f t="shared" si="72"/>
        <v>0</v>
      </c>
      <c r="D348" s="635">
        <f t="shared" si="73"/>
        <v>0</v>
      </c>
      <c r="E348" s="635">
        <f t="shared" si="67"/>
        <v>0</v>
      </c>
      <c r="F348" s="635">
        <f t="shared" si="74"/>
        <v>0</v>
      </c>
      <c r="G348" s="635">
        <f t="shared" si="75"/>
        <v>0</v>
      </c>
      <c r="H348" s="635">
        <f t="shared" si="76"/>
        <v>0</v>
      </c>
      <c r="I348" s="635">
        <f t="shared" si="68"/>
        <v>0</v>
      </c>
      <c r="J348" s="632">
        <f t="shared" si="77"/>
        <v>0</v>
      </c>
      <c r="K348" s="632">
        <f t="shared" si="69"/>
        <v>0</v>
      </c>
      <c r="L348" s="636">
        <f t="shared" si="78"/>
        <v>1</v>
      </c>
      <c r="M348" s="635">
        <f t="shared" si="70"/>
        <v>0</v>
      </c>
    </row>
    <row r="349" spans="1:13">
      <c r="A349" s="633">
        <f t="shared" si="71"/>
        <v>0</v>
      </c>
      <c r="B349" s="634">
        <f t="shared" si="66"/>
        <v>0</v>
      </c>
      <c r="C349" s="635">
        <f t="shared" si="72"/>
        <v>0</v>
      </c>
      <c r="D349" s="635">
        <f t="shared" si="73"/>
        <v>0</v>
      </c>
      <c r="E349" s="635">
        <f t="shared" si="67"/>
        <v>0</v>
      </c>
      <c r="F349" s="635">
        <f t="shared" si="74"/>
        <v>0</v>
      </c>
      <c r="G349" s="635">
        <f t="shared" si="75"/>
        <v>0</v>
      </c>
      <c r="H349" s="635">
        <f t="shared" si="76"/>
        <v>0</v>
      </c>
      <c r="I349" s="635">
        <f t="shared" si="68"/>
        <v>0</v>
      </c>
      <c r="J349" s="632">
        <f t="shared" si="77"/>
        <v>0</v>
      </c>
      <c r="K349" s="632">
        <f t="shared" si="69"/>
        <v>0</v>
      </c>
      <c r="L349" s="636">
        <f t="shared" si="78"/>
        <v>1</v>
      </c>
      <c r="M349" s="635">
        <f t="shared" si="70"/>
        <v>0</v>
      </c>
    </row>
    <row r="350" spans="1:13">
      <c r="A350" s="633">
        <f t="shared" si="71"/>
        <v>0</v>
      </c>
      <c r="B350" s="634">
        <f t="shared" si="66"/>
        <v>0</v>
      </c>
      <c r="C350" s="635">
        <f t="shared" si="72"/>
        <v>0</v>
      </c>
      <c r="D350" s="635">
        <f t="shared" si="73"/>
        <v>0</v>
      </c>
      <c r="E350" s="635">
        <f t="shared" si="67"/>
        <v>0</v>
      </c>
      <c r="F350" s="635">
        <f t="shared" si="74"/>
        <v>0</v>
      </c>
      <c r="G350" s="635">
        <f t="shared" si="75"/>
        <v>0</v>
      </c>
      <c r="H350" s="635">
        <f t="shared" si="76"/>
        <v>0</v>
      </c>
      <c r="I350" s="635">
        <f t="shared" si="68"/>
        <v>0</v>
      </c>
      <c r="J350" s="632">
        <f t="shared" si="77"/>
        <v>0</v>
      </c>
      <c r="K350" s="632">
        <f t="shared" si="69"/>
        <v>0</v>
      </c>
      <c r="L350" s="636">
        <f t="shared" si="78"/>
        <v>1</v>
      </c>
      <c r="M350" s="635">
        <f t="shared" si="70"/>
        <v>0</v>
      </c>
    </row>
    <row r="351" spans="1:13">
      <c r="A351" s="633">
        <f t="shared" si="71"/>
        <v>0</v>
      </c>
      <c r="B351" s="634">
        <f t="shared" si="66"/>
        <v>0</v>
      </c>
      <c r="C351" s="635">
        <f t="shared" si="72"/>
        <v>0</v>
      </c>
      <c r="D351" s="635">
        <f t="shared" si="73"/>
        <v>0</v>
      </c>
      <c r="E351" s="635">
        <f t="shared" si="67"/>
        <v>0</v>
      </c>
      <c r="F351" s="635">
        <f t="shared" si="74"/>
        <v>0</v>
      </c>
      <c r="G351" s="635">
        <f t="shared" si="75"/>
        <v>0</v>
      </c>
      <c r="H351" s="635">
        <f t="shared" si="76"/>
        <v>0</v>
      </c>
      <c r="I351" s="635">
        <f t="shared" si="68"/>
        <v>0</v>
      </c>
      <c r="J351" s="632">
        <f t="shared" si="77"/>
        <v>0</v>
      </c>
      <c r="K351" s="632">
        <f t="shared" si="69"/>
        <v>0</v>
      </c>
      <c r="L351" s="636">
        <f t="shared" si="78"/>
        <v>1</v>
      </c>
      <c r="M351" s="635">
        <f t="shared" si="70"/>
        <v>0</v>
      </c>
    </row>
    <row r="352" spans="1:13">
      <c r="A352" s="633">
        <f t="shared" si="71"/>
        <v>0</v>
      </c>
      <c r="B352" s="634">
        <f t="shared" si="66"/>
        <v>0</v>
      </c>
      <c r="C352" s="635">
        <f t="shared" si="72"/>
        <v>0</v>
      </c>
      <c r="D352" s="635">
        <f t="shared" si="73"/>
        <v>0</v>
      </c>
      <c r="E352" s="635">
        <f t="shared" si="67"/>
        <v>0</v>
      </c>
      <c r="F352" s="635">
        <f t="shared" si="74"/>
        <v>0</v>
      </c>
      <c r="G352" s="635">
        <f t="shared" si="75"/>
        <v>0</v>
      </c>
      <c r="H352" s="635">
        <f t="shared" si="76"/>
        <v>0</v>
      </c>
      <c r="I352" s="635">
        <f t="shared" si="68"/>
        <v>0</v>
      </c>
      <c r="J352" s="632">
        <f t="shared" si="77"/>
        <v>0</v>
      </c>
      <c r="K352" s="632">
        <f t="shared" si="69"/>
        <v>0</v>
      </c>
      <c r="L352" s="636">
        <f t="shared" si="78"/>
        <v>1</v>
      </c>
      <c r="M352" s="635">
        <f t="shared" si="70"/>
        <v>0</v>
      </c>
    </row>
    <row r="353" spans="1:13">
      <c r="A353" s="633">
        <f t="shared" si="71"/>
        <v>0</v>
      </c>
      <c r="B353" s="634">
        <f t="shared" si="66"/>
        <v>0</v>
      </c>
      <c r="C353" s="635">
        <f t="shared" si="72"/>
        <v>0</v>
      </c>
      <c r="D353" s="635">
        <f t="shared" si="73"/>
        <v>0</v>
      </c>
      <c r="E353" s="635">
        <f t="shared" si="67"/>
        <v>0</v>
      </c>
      <c r="F353" s="635">
        <f t="shared" si="74"/>
        <v>0</v>
      </c>
      <c r="G353" s="635">
        <f t="shared" si="75"/>
        <v>0</v>
      </c>
      <c r="H353" s="635">
        <f t="shared" si="76"/>
        <v>0</v>
      </c>
      <c r="I353" s="635">
        <f t="shared" si="68"/>
        <v>0</v>
      </c>
      <c r="J353" s="632">
        <f t="shared" si="77"/>
        <v>0</v>
      </c>
      <c r="K353" s="632">
        <f t="shared" si="69"/>
        <v>0</v>
      </c>
      <c r="L353" s="636">
        <f t="shared" si="78"/>
        <v>1</v>
      </c>
      <c r="M353" s="635">
        <f t="shared" si="70"/>
        <v>0</v>
      </c>
    </row>
    <row r="354" spans="1:13">
      <c r="A354" s="633">
        <f t="shared" si="71"/>
        <v>0</v>
      </c>
      <c r="B354" s="634">
        <f t="shared" si="66"/>
        <v>0</v>
      </c>
      <c r="C354" s="635">
        <f t="shared" si="72"/>
        <v>0</v>
      </c>
      <c r="D354" s="635">
        <f t="shared" si="73"/>
        <v>0</v>
      </c>
      <c r="E354" s="635">
        <f t="shared" si="67"/>
        <v>0</v>
      </c>
      <c r="F354" s="635">
        <f t="shared" si="74"/>
        <v>0</v>
      </c>
      <c r="G354" s="635">
        <f t="shared" si="75"/>
        <v>0</v>
      </c>
      <c r="H354" s="635">
        <f t="shared" si="76"/>
        <v>0</v>
      </c>
      <c r="I354" s="635">
        <f t="shared" si="68"/>
        <v>0</v>
      </c>
      <c r="J354" s="632">
        <f t="shared" si="77"/>
        <v>0</v>
      </c>
      <c r="K354" s="632">
        <f t="shared" si="69"/>
        <v>0</v>
      </c>
      <c r="L354" s="636">
        <f t="shared" si="78"/>
        <v>1</v>
      </c>
      <c r="M354" s="635">
        <f t="shared" si="70"/>
        <v>0</v>
      </c>
    </row>
    <row r="355" spans="1:13">
      <c r="A355" s="633">
        <f t="shared" si="71"/>
        <v>0</v>
      </c>
      <c r="B355" s="634">
        <f t="shared" si="66"/>
        <v>0</v>
      </c>
      <c r="C355" s="635">
        <f t="shared" si="72"/>
        <v>0</v>
      </c>
      <c r="D355" s="635">
        <f t="shared" si="73"/>
        <v>0</v>
      </c>
      <c r="E355" s="635">
        <f t="shared" si="67"/>
        <v>0</v>
      </c>
      <c r="F355" s="635">
        <f t="shared" si="74"/>
        <v>0</v>
      </c>
      <c r="G355" s="635">
        <f t="shared" si="75"/>
        <v>0</v>
      </c>
      <c r="H355" s="635">
        <f t="shared" si="76"/>
        <v>0</v>
      </c>
      <c r="I355" s="635">
        <f t="shared" si="68"/>
        <v>0</v>
      </c>
      <c r="J355" s="632">
        <f t="shared" si="77"/>
        <v>0</v>
      </c>
      <c r="K355" s="632">
        <f t="shared" si="69"/>
        <v>0</v>
      </c>
      <c r="L355" s="636">
        <f t="shared" si="78"/>
        <v>1</v>
      </c>
      <c r="M355" s="635">
        <f t="shared" si="70"/>
        <v>0</v>
      </c>
    </row>
    <row r="356" spans="1:13">
      <c r="A356" s="633">
        <f t="shared" si="71"/>
        <v>0</v>
      </c>
      <c r="B356" s="634">
        <f t="shared" si="66"/>
        <v>0</v>
      </c>
      <c r="C356" s="635">
        <f t="shared" si="72"/>
        <v>0</v>
      </c>
      <c r="D356" s="635">
        <f t="shared" si="73"/>
        <v>0</v>
      </c>
      <c r="E356" s="635">
        <f t="shared" si="67"/>
        <v>0</v>
      </c>
      <c r="F356" s="635">
        <f t="shared" si="74"/>
        <v>0</v>
      </c>
      <c r="G356" s="635">
        <f t="shared" si="75"/>
        <v>0</v>
      </c>
      <c r="H356" s="635">
        <f t="shared" si="76"/>
        <v>0</v>
      </c>
      <c r="I356" s="635">
        <f t="shared" si="68"/>
        <v>0</v>
      </c>
      <c r="J356" s="632">
        <f t="shared" si="77"/>
        <v>0</v>
      </c>
      <c r="K356" s="632">
        <f t="shared" si="69"/>
        <v>0</v>
      </c>
      <c r="L356" s="636">
        <f t="shared" si="78"/>
        <v>1</v>
      </c>
      <c r="M356" s="635">
        <f t="shared" si="70"/>
        <v>0</v>
      </c>
    </row>
    <row r="357" spans="1:13">
      <c r="A357" s="633">
        <f t="shared" si="71"/>
        <v>0</v>
      </c>
      <c r="B357" s="634">
        <f t="shared" si="66"/>
        <v>0</v>
      </c>
      <c r="C357" s="635">
        <f t="shared" si="72"/>
        <v>0</v>
      </c>
      <c r="D357" s="635">
        <f t="shared" si="73"/>
        <v>0</v>
      </c>
      <c r="E357" s="635">
        <f t="shared" si="67"/>
        <v>0</v>
      </c>
      <c r="F357" s="635">
        <f t="shared" si="74"/>
        <v>0</v>
      </c>
      <c r="G357" s="635">
        <f t="shared" si="75"/>
        <v>0</v>
      </c>
      <c r="H357" s="635">
        <f t="shared" si="76"/>
        <v>0</v>
      </c>
      <c r="I357" s="635">
        <f t="shared" si="68"/>
        <v>0</v>
      </c>
      <c r="J357" s="632">
        <f t="shared" si="77"/>
        <v>0</v>
      </c>
      <c r="K357" s="632">
        <f t="shared" si="69"/>
        <v>0</v>
      </c>
      <c r="L357" s="636">
        <f t="shared" si="78"/>
        <v>1</v>
      </c>
      <c r="M357" s="635">
        <f t="shared" si="70"/>
        <v>0</v>
      </c>
    </row>
    <row r="358" spans="1:13">
      <c r="A358" s="633">
        <f t="shared" si="71"/>
        <v>0</v>
      </c>
      <c r="B358" s="634">
        <f t="shared" si="66"/>
        <v>0</v>
      </c>
      <c r="C358" s="635">
        <f t="shared" si="72"/>
        <v>0</v>
      </c>
      <c r="D358" s="635">
        <f t="shared" si="73"/>
        <v>0</v>
      </c>
      <c r="E358" s="635">
        <f t="shared" si="67"/>
        <v>0</v>
      </c>
      <c r="F358" s="635">
        <f t="shared" si="74"/>
        <v>0</v>
      </c>
      <c r="G358" s="635">
        <f t="shared" si="75"/>
        <v>0</v>
      </c>
      <c r="H358" s="635">
        <f t="shared" si="76"/>
        <v>0</v>
      </c>
      <c r="I358" s="635">
        <f t="shared" si="68"/>
        <v>0</v>
      </c>
      <c r="J358" s="632">
        <f t="shared" si="77"/>
        <v>0</v>
      </c>
      <c r="K358" s="632">
        <f t="shared" si="69"/>
        <v>0</v>
      </c>
      <c r="L358" s="636">
        <f t="shared" si="78"/>
        <v>1</v>
      </c>
      <c r="M358" s="635">
        <f t="shared" si="70"/>
        <v>0</v>
      </c>
    </row>
    <row r="359" spans="1:13">
      <c r="A359" s="633">
        <f t="shared" si="71"/>
        <v>0</v>
      </c>
      <c r="B359" s="634">
        <f t="shared" si="66"/>
        <v>0</v>
      </c>
      <c r="C359" s="635">
        <f t="shared" si="72"/>
        <v>0</v>
      </c>
      <c r="D359" s="635">
        <f t="shared" si="73"/>
        <v>0</v>
      </c>
      <c r="E359" s="635">
        <f t="shared" si="67"/>
        <v>0</v>
      </c>
      <c r="F359" s="635">
        <f t="shared" si="74"/>
        <v>0</v>
      </c>
      <c r="G359" s="635">
        <f t="shared" si="75"/>
        <v>0</v>
      </c>
      <c r="H359" s="635">
        <f t="shared" si="76"/>
        <v>0</v>
      </c>
      <c r="I359" s="635">
        <f t="shared" si="68"/>
        <v>0</v>
      </c>
      <c r="J359" s="632">
        <f t="shared" si="77"/>
        <v>0</v>
      </c>
      <c r="K359" s="632">
        <f t="shared" si="69"/>
        <v>0</v>
      </c>
      <c r="L359" s="636">
        <f t="shared" si="78"/>
        <v>1</v>
      </c>
      <c r="M359" s="635">
        <f t="shared" si="70"/>
        <v>0</v>
      </c>
    </row>
    <row r="360" spans="1:13">
      <c r="A360" s="633">
        <f t="shared" si="71"/>
        <v>0</v>
      </c>
      <c r="B360" s="634">
        <f t="shared" si="66"/>
        <v>0</v>
      </c>
      <c r="C360" s="635">
        <f t="shared" si="72"/>
        <v>0</v>
      </c>
      <c r="D360" s="635">
        <f t="shared" si="73"/>
        <v>0</v>
      </c>
      <c r="E360" s="635">
        <f t="shared" si="67"/>
        <v>0</v>
      </c>
      <c r="F360" s="635">
        <f t="shared" si="74"/>
        <v>0</v>
      </c>
      <c r="G360" s="635">
        <f t="shared" si="75"/>
        <v>0</v>
      </c>
      <c r="H360" s="635">
        <f t="shared" si="76"/>
        <v>0</v>
      </c>
      <c r="I360" s="635">
        <f t="shared" si="68"/>
        <v>0</v>
      </c>
      <c r="J360" s="632">
        <f t="shared" si="77"/>
        <v>0</v>
      </c>
      <c r="K360" s="632">
        <f t="shared" si="69"/>
        <v>0</v>
      </c>
      <c r="L360" s="636">
        <f t="shared" si="78"/>
        <v>1</v>
      </c>
      <c r="M360" s="635">
        <f t="shared" si="70"/>
        <v>0</v>
      </c>
    </row>
    <row r="361" spans="1:13">
      <c r="A361" s="633">
        <f t="shared" si="71"/>
        <v>0</v>
      </c>
      <c r="B361" s="634">
        <f t="shared" si="66"/>
        <v>0</v>
      </c>
      <c r="C361" s="635">
        <f t="shared" si="72"/>
        <v>0</v>
      </c>
      <c r="D361" s="635">
        <f t="shared" si="73"/>
        <v>0</v>
      </c>
      <c r="E361" s="635">
        <f t="shared" si="67"/>
        <v>0</v>
      </c>
      <c r="F361" s="635">
        <f t="shared" si="74"/>
        <v>0</v>
      </c>
      <c r="G361" s="635">
        <f t="shared" si="75"/>
        <v>0</v>
      </c>
      <c r="H361" s="635">
        <f t="shared" si="76"/>
        <v>0</v>
      </c>
      <c r="I361" s="635">
        <f t="shared" si="68"/>
        <v>0</v>
      </c>
      <c r="J361" s="632">
        <f t="shared" si="77"/>
        <v>0</v>
      </c>
      <c r="K361" s="632">
        <f t="shared" si="69"/>
        <v>0</v>
      </c>
      <c r="L361" s="636">
        <f t="shared" si="78"/>
        <v>1</v>
      </c>
      <c r="M361" s="635">
        <f t="shared" si="70"/>
        <v>0</v>
      </c>
    </row>
    <row r="362" spans="1:13">
      <c r="A362" s="633">
        <f t="shared" si="71"/>
        <v>0</v>
      </c>
      <c r="B362" s="634">
        <f t="shared" si="66"/>
        <v>0</v>
      </c>
      <c r="C362" s="635">
        <f t="shared" si="72"/>
        <v>0</v>
      </c>
      <c r="D362" s="635">
        <f t="shared" si="73"/>
        <v>0</v>
      </c>
      <c r="E362" s="635">
        <f t="shared" si="67"/>
        <v>0</v>
      </c>
      <c r="F362" s="635">
        <f t="shared" si="74"/>
        <v>0</v>
      </c>
      <c r="G362" s="635">
        <f t="shared" si="75"/>
        <v>0</v>
      </c>
      <c r="H362" s="635">
        <f t="shared" si="76"/>
        <v>0</v>
      </c>
      <c r="I362" s="635">
        <f t="shared" si="68"/>
        <v>0</v>
      </c>
      <c r="J362" s="632">
        <f t="shared" si="77"/>
        <v>0</v>
      </c>
      <c r="K362" s="632">
        <f t="shared" si="69"/>
        <v>0</v>
      </c>
      <c r="L362" s="636">
        <f t="shared" si="78"/>
        <v>1</v>
      </c>
      <c r="M362" s="635">
        <f t="shared" si="70"/>
        <v>0</v>
      </c>
    </row>
    <row r="363" spans="1:13">
      <c r="A363" s="633">
        <f t="shared" si="71"/>
        <v>0</v>
      </c>
      <c r="B363" s="634">
        <f t="shared" si="66"/>
        <v>0</v>
      </c>
      <c r="C363" s="635">
        <f t="shared" si="72"/>
        <v>0</v>
      </c>
      <c r="D363" s="635">
        <f t="shared" si="73"/>
        <v>0</v>
      </c>
      <c r="E363" s="635">
        <f t="shared" si="67"/>
        <v>0</v>
      </c>
      <c r="F363" s="635">
        <f t="shared" si="74"/>
        <v>0</v>
      </c>
      <c r="G363" s="635">
        <f t="shared" si="75"/>
        <v>0</v>
      </c>
      <c r="H363" s="635">
        <f t="shared" si="76"/>
        <v>0</v>
      </c>
      <c r="I363" s="635">
        <f t="shared" si="68"/>
        <v>0</v>
      </c>
      <c r="J363" s="632">
        <f t="shared" si="77"/>
        <v>0</v>
      </c>
      <c r="K363" s="632">
        <f t="shared" si="69"/>
        <v>0</v>
      </c>
      <c r="L363" s="636">
        <f t="shared" si="78"/>
        <v>1</v>
      </c>
      <c r="M363" s="635">
        <f t="shared" si="70"/>
        <v>0</v>
      </c>
    </row>
    <row r="364" spans="1:13">
      <c r="A364" s="633">
        <f t="shared" si="71"/>
        <v>0</v>
      </c>
      <c r="B364" s="634">
        <f t="shared" si="66"/>
        <v>0</v>
      </c>
      <c r="C364" s="635">
        <f t="shared" si="72"/>
        <v>0</v>
      </c>
      <c r="D364" s="635">
        <f t="shared" si="73"/>
        <v>0</v>
      </c>
      <c r="E364" s="635">
        <f t="shared" si="67"/>
        <v>0</v>
      </c>
      <c r="F364" s="635">
        <f t="shared" si="74"/>
        <v>0</v>
      </c>
      <c r="G364" s="635">
        <f t="shared" si="75"/>
        <v>0</v>
      </c>
      <c r="H364" s="635">
        <f t="shared" si="76"/>
        <v>0</v>
      </c>
      <c r="I364" s="635">
        <f t="shared" si="68"/>
        <v>0</v>
      </c>
      <c r="J364" s="632">
        <f t="shared" si="77"/>
        <v>0</v>
      </c>
      <c r="K364" s="632">
        <f t="shared" si="69"/>
        <v>0</v>
      </c>
      <c r="L364" s="636">
        <f t="shared" si="78"/>
        <v>1</v>
      </c>
      <c r="M364" s="635">
        <f t="shared" si="70"/>
        <v>0</v>
      </c>
    </row>
    <row r="365" spans="1:13">
      <c r="A365" s="633">
        <f t="shared" si="71"/>
        <v>0</v>
      </c>
      <c r="B365" s="634">
        <f t="shared" si="66"/>
        <v>0</v>
      </c>
      <c r="C365" s="635">
        <f t="shared" si="72"/>
        <v>0</v>
      </c>
      <c r="D365" s="635">
        <f t="shared" si="73"/>
        <v>0</v>
      </c>
      <c r="E365" s="635">
        <f t="shared" si="67"/>
        <v>0</v>
      </c>
      <c r="F365" s="635">
        <f t="shared" si="74"/>
        <v>0</v>
      </c>
      <c r="G365" s="635">
        <f t="shared" si="75"/>
        <v>0</v>
      </c>
      <c r="H365" s="635">
        <f t="shared" si="76"/>
        <v>0</v>
      </c>
      <c r="I365" s="635">
        <f t="shared" si="68"/>
        <v>0</v>
      </c>
      <c r="J365" s="632">
        <f t="shared" si="77"/>
        <v>0</v>
      </c>
      <c r="K365" s="632">
        <f t="shared" si="69"/>
        <v>0</v>
      </c>
      <c r="L365" s="636">
        <f t="shared" si="78"/>
        <v>1</v>
      </c>
      <c r="M365" s="635">
        <f t="shared" si="70"/>
        <v>0</v>
      </c>
    </row>
    <row r="366" spans="1:13">
      <c r="A366" s="633">
        <f t="shared" si="71"/>
        <v>0</v>
      </c>
      <c r="B366" s="634">
        <f t="shared" si="66"/>
        <v>0</v>
      </c>
      <c r="C366" s="635">
        <f t="shared" si="72"/>
        <v>0</v>
      </c>
      <c r="D366" s="635">
        <f t="shared" si="73"/>
        <v>0</v>
      </c>
      <c r="E366" s="635">
        <f t="shared" si="67"/>
        <v>0</v>
      </c>
      <c r="F366" s="635">
        <f t="shared" si="74"/>
        <v>0</v>
      </c>
      <c r="G366" s="635">
        <f t="shared" si="75"/>
        <v>0</v>
      </c>
      <c r="H366" s="635">
        <f t="shared" si="76"/>
        <v>0</v>
      </c>
      <c r="I366" s="635">
        <f t="shared" si="68"/>
        <v>0</v>
      </c>
      <c r="J366" s="632">
        <f t="shared" si="77"/>
        <v>0</v>
      </c>
      <c r="K366" s="632">
        <f t="shared" si="69"/>
        <v>0</v>
      </c>
      <c r="L366" s="636">
        <f t="shared" si="78"/>
        <v>1</v>
      </c>
      <c r="M366" s="635">
        <f t="shared" si="70"/>
        <v>0</v>
      </c>
    </row>
    <row r="367" spans="1:13">
      <c r="A367" s="633">
        <f t="shared" si="71"/>
        <v>0</v>
      </c>
      <c r="B367" s="634">
        <f t="shared" si="66"/>
        <v>0</v>
      </c>
      <c r="C367" s="635">
        <f t="shared" si="72"/>
        <v>0</v>
      </c>
      <c r="D367" s="635">
        <f t="shared" si="73"/>
        <v>0</v>
      </c>
      <c r="E367" s="635">
        <f t="shared" si="67"/>
        <v>0</v>
      </c>
      <c r="F367" s="635">
        <f t="shared" si="74"/>
        <v>0</v>
      </c>
      <c r="G367" s="635">
        <f t="shared" si="75"/>
        <v>0</v>
      </c>
      <c r="H367" s="635">
        <f t="shared" si="76"/>
        <v>0</v>
      </c>
      <c r="I367" s="635">
        <f t="shared" si="68"/>
        <v>0</v>
      </c>
      <c r="J367" s="632">
        <f t="shared" si="77"/>
        <v>0</v>
      </c>
      <c r="K367" s="632">
        <f t="shared" si="69"/>
        <v>0</v>
      </c>
      <c r="L367" s="636">
        <f t="shared" si="78"/>
        <v>1</v>
      </c>
      <c r="M367" s="635">
        <f t="shared" si="70"/>
        <v>0</v>
      </c>
    </row>
    <row r="368" spans="1:13">
      <c r="A368" s="633">
        <f t="shared" si="71"/>
        <v>0</v>
      </c>
      <c r="B368" s="634">
        <f t="shared" si="66"/>
        <v>0</v>
      </c>
      <c r="C368" s="635">
        <f t="shared" si="72"/>
        <v>0</v>
      </c>
      <c r="D368" s="635">
        <f t="shared" si="73"/>
        <v>0</v>
      </c>
      <c r="E368" s="635">
        <f t="shared" si="67"/>
        <v>0</v>
      </c>
      <c r="F368" s="635">
        <f t="shared" si="74"/>
        <v>0</v>
      </c>
      <c r="G368" s="635">
        <f t="shared" si="75"/>
        <v>0</v>
      </c>
      <c r="H368" s="635">
        <f t="shared" si="76"/>
        <v>0</v>
      </c>
      <c r="I368" s="635">
        <f t="shared" si="68"/>
        <v>0</v>
      </c>
      <c r="J368" s="632">
        <f t="shared" si="77"/>
        <v>0</v>
      </c>
      <c r="K368" s="632">
        <f t="shared" si="69"/>
        <v>0</v>
      </c>
      <c r="L368" s="636">
        <f t="shared" si="78"/>
        <v>1</v>
      </c>
      <c r="M368" s="635">
        <f t="shared" si="70"/>
        <v>0</v>
      </c>
    </row>
    <row r="369" spans="1:13">
      <c r="A369" s="633">
        <f t="shared" si="71"/>
        <v>0</v>
      </c>
      <c r="B369" s="634">
        <f t="shared" si="66"/>
        <v>0</v>
      </c>
      <c r="C369" s="635">
        <f t="shared" si="72"/>
        <v>0</v>
      </c>
      <c r="D369" s="635">
        <f t="shared" si="73"/>
        <v>0</v>
      </c>
      <c r="E369" s="635">
        <f t="shared" si="67"/>
        <v>0</v>
      </c>
      <c r="F369" s="635">
        <f t="shared" si="74"/>
        <v>0</v>
      </c>
      <c r="G369" s="635">
        <f t="shared" si="75"/>
        <v>0</v>
      </c>
      <c r="H369" s="635">
        <f t="shared" si="76"/>
        <v>0</v>
      </c>
      <c r="I369" s="635">
        <f t="shared" si="68"/>
        <v>0</v>
      </c>
      <c r="J369" s="632">
        <f t="shared" si="77"/>
        <v>0</v>
      </c>
      <c r="K369" s="632">
        <f t="shared" si="69"/>
        <v>0</v>
      </c>
      <c r="L369" s="636">
        <f t="shared" si="78"/>
        <v>1</v>
      </c>
      <c r="M369" s="635">
        <f t="shared" si="70"/>
        <v>0</v>
      </c>
    </row>
    <row r="370" spans="1:13">
      <c r="A370" s="633">
        <f t="shared" si="71"/>
        <v>0</v>
      </c>
      <c r="B370" s="634">
        <f t="shared" si="66"/>
        <v>0</v>
      </c>
      <c r="C370" s="635">
        <f t="shared" si="72"/>
        <v>0</v>
      </c>
      <c r="D370" s="635">
        <f t="shared" si="73"/>
        <v>0</v>
      </c>
      <c r="E370" s="635">
        <f t="shared" si="67"/>
        <v>0</v>
      </c>
      <c r="F370" s="635">
        <f t="shared" si="74"/>
        <v>0</v>
      </c>
      <c r="G370" s="635">
        <f t="shared" si="75"/>
        <v>0</v>
      </c>
      <c r="H370" s="635">
        <f t="shared" si="76"/>
        <v>0</v>
      </c>
      <c r="I370" s="635">
        <f t="shared" si="68"/>
        <v>0</v>
      </c>
      <c r="J370" s="632">
        <f t="shared" si="77"/>
        <v>0</v>
      </c>
      <c r="K370" s="632">
        <f t="shared" si="69"/>
        <v>0</v>
      </c>
      <c r="L370" s="636">
        <f t="shared" si="78"/>
        <v>1</v>
      </c>
      <c r="M370" s="635">
        <f t="shared" si="70"/>
        <v>0</v>
      </c>
    </row>
    <row r="371" spans="1:13">
      <c r="A371" s="633">
        <f t="shared" si="71"/>
        <v>0</v>
      </c>
      <c r="B371" s="634">
        <f t="shared" si="66"/>
        <v>0</v>
      </c>
      <c r="C371" s="635">
        <f t="shared" si="72"/>
        <v>0</v>
      </c>
      <c r="D371" s="635">
        <f t="shared" si="73"/>
        <v>0</v>
      </c>
      <c r="E371" s="635">
        <f t="shared" si="67"/>
        <v>0</v>
      </c>
      <c r="F371" s="635">
        <f t="shared" si="74"/>
        <v>0</v>
      </c>
      <c r="G371" s="635">
        <f t="shared" si="75"/>
        <v>0</v>
      </c>
      <c r="H371" s="635">
        <f t="shared" si="76"/>
        <v>0</v>
      </c>
      <c r="I371" s="635">
        <f t="shared" si="68"/>
        <v>0</v>
      </c>
      <c r="J371" s="632">
        <f t="shared" si="77"/>
        <v>0</v>
      </c>
      <c r="K371" s="632">
        <f t="shared" si="69"/>
        <v>0</v>
      </c>
      <c r="L371" s="636">
        <f t="shared" si="78"/>
        <v>1</v>
      </c>
      <c r="M371" s="635">
        <f t="shared" si="70"/>
        <v>0</v>
      </c>
    </row>
    <row r="372" spans="1:13">
      <c r="A372" s="633">
        <f t="shared" si="71"/>
        <v>0</v>
      </c>
      <c r="B372" s="634">
        <f t="shared" si="66"/>
        <v>0</v>
      </c>
      <c r="C372" s="635">
        <f t="shared" si="72"/>
        <v>0</v>
      </c>
      <c r="D372" s="635">
        <f t="shared" si="73"/>
        <v>0</v>
      </c>
      <c r="E372" s="635">
        <f t="shared" si="67"/>
        <v>0</v>
      </c>
      <c r="F372" s="635">
        <f t="shared" si="74"/>
        <v>0</v>
      </c>
      <c r="G372" s="635">
        <f t="shared" si="75"/>
        <v>0</v>
      </c>
      <c r="H372" s="635">
        <f t="shared" si="76"/>
        <v>0</v>
      </c>
      <c r="I372" s="635">
        <f t="shared" si="68"/>
        <v>0</v>
      </c>
      <c r="J372" s="632">
        <f t="shared" si="77"/>
        <v>0</v>
      </c>
      <c r="K372" s="632">
        <f t="shared" si="69"/>
        <v>0</v>
      </c>
      <c r="L372" s="636">
        <f t="shared" si="78"/>
        <v>1</v>
      </c>
      <c r="M372" s="635">
        <f t="shared" si="70"/>
        <v>0</v>
      </c>
    </row>
    <row r="373" spans="1:13">
      <c r="A373" s="633">
        <f t="shared" si="71"/>
        <v>0</v>
      </c>
      <c r="B373" s="634">
        <f t="shared" si="66"/>
        <v>0</v>
      </c>
      <c r="C373" s="635">
        <f t="shared" si="72"/>
        <v>0</v>
      </c>
      <c r="D373" s="635">
        <f t="shared" si="73"/>
        <v>0</v>
      </c>
      <c r="E373" s="635">
        <f t="shared" si="67"/>
        <v>0</v>
      </c>
      <c r="F373" s="635">
        <f t="shared" si="74"/>
        <v>0</v>
      </c>
      <c r="G373" s="635">
        <f t="shared" si="75"/>
        <v>0</v>
      </c>
      <c r="H373" s="635">
        <f t="shared" si="76"/>
        <v>0</v>
      </c>
      <c r="I373" s="635">
        <f t="shared" si="68"/>
        <v>0</v>
      </c>
      <c r="J373" s="632">
        <f t="shared" si="77"/>
        <v>0</v>
      </c>
      <c r="K373" s="632">
        <f t="shared" si="69"/>
        <v>0</v>
      </c>
      <c r="L373" s="636">
        <f t="shared" si="78"/>
        <v>1</v>
      </c>
      <c r="M373" s="635">
        <f t="shared" si="70"/>
        <v>0</v>
      </c>
    </row>
    <row r="374" spans="1:13">
      <c r="A374" s="633">
        <f t="shared" si="71"/>
        <v>0</v>
      </c>
      <c r="B374" s="634">
        <f t="shared" si="66"/>
        <v>0</v>
      </c>
      <c r="C374" s="635">
        <f t="shared" si="72"/>
        <v>0</v>
      </c>
      <c r="D374" s="635">
        <f t="shared" si="73"/>
        <v>0</v>
      </c>
      <c r="E374" s="635">
        <f t="shared" si="67"/>
        <v>0</v>
      </c>
      <c r="F374" s="635">
        <f t="shared" si="74"/>
        <v>0</v>
      </c>
      <c r="G374" s="635">
        <f t="shared" si="75"/>
        <v>0</v>
      </c>
      <c r="H374" s="635">
        <f t="shared" si="76"/>
        <v>0</v>
      </c>
      <c r="I374" s="635">
        <f t="shared" si="68"/>
        <v>0</v>
      </c>
      <c r="J374" s="632">
        <f t="shared" si="77"/>
        <v>0</v>
      </c>
      <c r="K374" s="632">
        <f t="shared" si="69"/>
        <v>0</v>
      </c>
      <c r="L374" s="636">
        <f t="shared" si="78"/>
        <v>1</v>
      </c>
      <c r="M374" s="635">
        <f t="shared" si="70"/>
        <v>0</v>
      </c>
    </row>
    <row r="375" spans="1:13">
      <c r="A375" s="633">
        <f t="shared" si="71"/>
        <v>0</v>
      </c>
      <c r="B375" s="634">
        <f t="shared" si="66"/>
        <v>0</v>
      </c>
      <c r="C375" s="635">
        <f t="shared" si="72"/>
        <v>0</v>
      </c>
      <c r="D375" s="635">
        <f t="shared" si="73"/>
        <v>0</v>
      </c>
      <c r="E375" s="635">
        <f t="shared" si="67"/>
        <v>0</v>
      </c>
      <c r="F375" s="635">
        <f t="shared" si="74"/>
        <v>0</v>
      </c>
      <c r="G375" s="635">
        <f t="shared" si="75"/>
        <v>0</v>
      </c>
      <c r="H375" s="635">
        <f t="shared" si="76"/>
        <v>0</v>
      </c>
      <c r="I375" s="635">
        <f t="shared" si="68"/>
        <v>0</v>
      </c>
      <c r="J375" s="632">
        <f t="shared" si="77"/>
        <v>0</v>
      </c>
      <c r="K375" s="632">
        <f t="shared" si="69"/>
        <v>0</v>
      </c>
      <c r="L375" s="636">
        <f t="shared" si="78"/>
        <v>1</v>
      </c>
      <c r="M375" s="635">
        <f t="shared" si="70"/>
        <v>0</v>
      </c>
    </row>
    <row r="376" spans="1:13">
      <c r="A376" s="633">
        <f t="shared" si="71"/>
        <v>0</v>
      </c>
      <c r="B376" s="634">
        <f t="shared" si="66"/>
        <v>0</v>
      </c>
      <c r="C376" s="635">
        <f t="shared" si="72"/>
        <v>0</v>
      </c>
      <c r="D376" s="635">
        <f t="shared" si="73"/>
        <v>0</v>
      </c>
      <c r="E376" s="635">
        <f t="shared" si="67"/>
        <v>0</v>
      </c>
      <c r="F376" s="635">
        <f t="shared" si="74"/>
        <v>0</v>
      </c>
      <c r="G376" s="635">
        <f t="shared" si="75"/>
        <v>0</v>
      </c>
      <c r="H376" s="635">
        <f t="shared" si="76"/>
        <v>0</v>
      </c>
      <c r="I376" s="635">
        <f t="shared" si="68"/>
        <v>0</v>
      </c>
      <c r="J376" s="632">
        <f t="shared" si="77"/>
        <v>0</v>
      </c>
      <c r="K376" s="632">
        <f t="shared" si="69"/>
        <v>0</v>
      </c>
      <c r="L376" s="636">
        <f t="shared" si="78"/>
        <v>1</v>
      </c>
      <c r="M376" s="635">
        <f t="shared" si="70"/>
        <v>0</v>
      </c>
    </row>
    <row r="377" spans="1:13">
      <c r="A377" s="633">
        <f t="shared" si="71"/>
        <v>0</v>
      </c>
      <c r="B377" s="634">
        <f t="shared" si="66"/>
        <v>0</v>
      </c>
      <c r="C377" s="635">
        <f t="shared" si="72"/>
        <v>0</v>
      </c>
      <c r="D377" s="635">
        <f t="shared" si="73"/>
        <v>0</v>
      </c>
      <c r="E377" s="635">
        <f t="shared" si="67"/>
        <v>0</v>
      </c>
      <c r="F377" s="635">
        <f t="shared" si="74"/>
        <v>0</v>
      </c>
      <c r="G377" s="635">
        <f t="shared" si="75"/>
        <v>0</v>
      </c>
      <c r="H377" s="635">
        <f t="shared" si="76"/>
        <v>0</v>
      </c>
      <c r="I377" s="635">
        <f t="shared" si="68"/>
        <v>0</v>
      </c>
      <c r="J377" s="632">
        <f t="shared" si="77"/>
        <v>0</v>
      </c>
      <c r="K377" s="632">
        <f t="shared" si="69"/>
        <v>0</v>
      </c>
      <c r="L377" s="636">
        <f t="shared" si="78"/>
        <v>1</v>
      </c>
      <c r="M377" s="635">
        <f t="shared" si="70"/>
        <v>0</v>
      </c>
    </row>
    <row r="378" spans="1:13">
      <c r="A378" s="633">
        <f t="shared" si="71"/>
        <v>0</v>
      </c>
      <c r="B378" s="634">
        <f t="shared" si="66"/>
        <v>0</v>
      </c>
      <c r="C378" s="635">
        <f t="shared" si="72"/>
        <v>0</v>
      </c>
      <c r="D378" s="635">
        <f t="shared" si="73"/>
        <v>0</v>
      </c>
      <c r="E378" s="635">
        <f t="shared" si="67"/>
        <v>0</v>
      </c>
      <c r="F378" s="635">
        <f t="shared" si="74"/>
        <v>0</v>
      </c>
      <c r="G378" s="635">
        <f t="shared" si="75"/>
        <v>0</v>
      </c>
      <c r="H378" s="635">
        <f t="shared" si="76"/>
        <v>0</v>
      </c>
      <c r="I378" s="635">
        <f t="shared" si="68"/>
        <v>0</v>
      </c>
      <c r="J378" s="632">
        <f t="shared" si="77"/>
        <v>0</v>
      </c>
      <c r="K378" s="632">
        <f t="shared" si="69"/>
        <v>0</v>
      </c>
      <c r="L378" s="636">
        <f t="shared" si="78"/>
        <v>1</v>
      </c>
      <c r="M378" s="635">
        <f t="shared" si="70"/>
        <v>0</v>
      </c>
    </row>
    <row r="379" spans="1:13">
      <c r="A379" s="633">
        <f t="shared" si="71"/>
        <v>0</v>
      </c>
      <c r="B379" s="634">
        <f t="shared" si="66"/>
        <v>0</v>
      </c>
      <c r="C379" s="635">
        <f t="shared" si="72"/>
        <v>0</v>
      </c>
      <c r="D379" s="635">
        <f t="shared" si="73"/>
        <v>0</v>
      </c>
      <c r="E379" s="635">
        <f t="shared" si="67"/>
        <v>0</v>
      </c>
      <c r="F379" s="635">
        <f t="shared" si="74"/>
        <v>0</v>
      </c>
      <c r="G379" s="635">
        <f t="shared" si="75"/>
        <v>0</v>
      </c>
      <c r="H379" s="635">
        <f t="shared" si="76"/>
        <v>0</v>
      </c>
      <c r="I379" s="635">
        <f t="shared" si="68"/>
        <v>0</v>
      </c>
      <c r="J379" s="632">
        <f t="shared" si="77"/>
        <v>0</v>
      </c>
      <c r="K379" s="632">
        <f t="shared" si="69"/>
        <v>0</v>
      </c>
      <c r="L379" s="636">
        <f t="shared" si="78"/>
        <v>1</v>
      </c>
      <c r="M379" s="635">
        <f t="shared" si="70"/>
        <v>0</v>
      </c>
    </row>
    <row r="380" spans="1:13">
      <c r="A380" s="633">
        <f t="shared" si="71"/>
        <v>0</v>
      </c>
      <c r="B380" s="634">
        <f t="shared" si="66"/>
        <v>0</v>
      </c>
      <c r="C380" s="635">
        <f t="shared" si="72"/>
        <v>0</v>
      </c>
      <c r="D380" s="635">
        <f t="shared" si="73"/>
        <v>0</v>
      </c>
      <c r="E380" s="635">
        <f t="shared" si="67"/>
        <v>0</v>
      </c>
      <c r="F380" s="635">
        <f t="shared" si="74"/>
        <v>0</v>
      </c>
      <c r="G380" s="635">
        <f t="shared" si="75"/>
        <v>0</v>
      </c>
      <c r="H380" s="635">
        <f t="shared" si="76"/>
        <v>0</v>
      </c>
      <c r="I380" s="635">
        <f t="shared" si="68"/>
        <v>0</v>
      </c>
      <c r="J380" s="632">
        <f t="shared" si="77"/>
        <v>0</v>
      </c>
      <c r="K380" s="632">
        <f t="shared" si="69"/>
        <v>0</v>
      </c>
      <c r="L380" s="636">
        <f t="shared" si="78"/>
        <v>1</v>
      </c>
      <c r="M380" s="635">
        <f t="shared" si="70"/>
        <v>0</v>
      </c>
    </row>
    <row r="381" spans="1:13">
      <c r="A381" s="633">
        <f t="shared" si="71"/>
        <v>0</v>
      </c>
      <c r="B381" s="634">
        <f t="shared" si="66"/>
        <v>0</v>
      </c>
      <c r="C381" s="635">
        <f t="shared" si="72"/>
        <v>0</v>
      </c>
      <c r="D381" s="635">
        <f t="shared" si="73"/>
        <v>0</v>
      </c>
      <c r="E381" s="635">
        <f t="shared" si="67"/>
        <v>0</v>
      </c>
      <c r="F381" s="635">
        <f t="shared" si="74"/>
        <v>0</v>
      </c>
      <c r="G381" s="635">
        <f t="shared" si="75"/>
        <v>0</v>
      </c>
      <c r="H381" s="635">
        <f t="shared" si="76"/>
        <v>0</v>
      </c>
      <c r="I381" s="635">
        <f t="shared" si="68"/>
        <v>0</v>
      </c>
      <c r="J381" s="632">
        <f t="shared" si="77"/>
        <v>0</v>
      </c>
      <c r="K381" s="632">
        <f t="shared" si="69"/>
        <v>0</v>
      </c>
      <c r="L381" s="636">
        <f t="shared" si="78"/>
        <v>1</v>
      </c>
      <c r="M381" s="635">
        <f t="shared" si="70"/>
        <v>0</v>
      </c>
    </row>
    <row r="382" spans="1:13">
      <c r="A382" s="633">
        <f t="shared" si="71"/>
        <v>0</v>
      </c>
      <c r="B382" s="634">
        <f t="shared" si="66"/>
        <v>0</v>
      </c>
      <c r="C382" s="635">
        <f t="shared" si="72"/>
        <v>0</v>
      </c>
      <c r="D382" s="635">
        <f t="shared" si="73"/>
        <v>0</v>
      </c>
      <c r="E382" s="635">
        <f t="shared" si="67"/>
        <v>0</v>
      </c>
      <c r="F382" s="635">
        <f t="shared" si="74"/>
        <v>0</v>
      </c>
      <c r="G382" s="635">
        <f t="shared" si="75"/>
        <v>0</v>
      </c>
      <c r="H382" s="635">
        <f t="shared" si="76"/>
        <v>0</v>
      </c>
      <c r="I382" s="635">
        <f t="shared" si="68"/>
        <v>0</v>
      </c>
      <c r="J382" s="632">
        <f t="shared" si="77"/>
        <v>0</v>
      </c>
      <c r="K382" s="632">
        <f t="shared" si="69"/>
        <v>0</v>
      </c>
      <c r="L382" s="636">
        <f t="shared" si="78"/>
        <v>1</v>
      </c>
      <c r="M382" s="635">
        <f t="shared" si="70"/>
        <v>0</v>
      </c>
    </row>
    <row r="383" spans="1:13">
      <c r="A383" s="633">
        <f t="shared" si="71"/>
        <v>0</v>
      </c>
      <c r="B383" s="634">
        <f t="shared" si="66"/>
        <v>0</v>
      </c>
      <c r="C383" s="635">
        <f t="shared" si="72"/>
        <v>0</v>
      </c>
      <c r="D383" s="635">
        <f t="shared" si="73"/>
        <v>0</v>
      </c>
      <c r="E383" s="635">
        <f t="shared" si="67"/>
        <v>0</v>
      </c>
      <c r="F383" s="635">
        <f t="shared" si="74"/>
        <v>0</v>
      </c>
      <c r="G383" s="635">
        <f t="shared" si="75"/>
        <v>0</v>
      </c>
      <c r="H383" s="635">
        <f t="shared" si="76"/>
        <v>0</v>
      </c>
      <c r="I383" s="635">
        <f t="shared" si="68"/>
        <v>0</v>
      </c>
      <c r="J383" s="632">
        <f t="shared" si="77"/>
        <v>0</v>
      </c>
      <c r="K383" s="632">
        <f t="shared" si="69"/>
        <v>0</v>
      </c>
      <c r="L383" s="636">
        <f t="shared" si="78"/>
        <v>1</v>
      </c>
      <c r="M383" s="635">
        <f t="shared" si="70"/>
        <v>0</v>
      </c>
    </row>
    <row r="384" spans="1:13">
      <c r="A384" s="633">
        <f t="shared" si="71"/>
        <v>0</v>
      </c>
      <c r="B384" s="634">
        <f t="shared" si="66"/>
        <v>0</v>
      </c>
      <c r="C384" s="635">
        <f t="shared" si="72"/>
        <v>0</v>
      </c>
      <c r="D384" s="635">
        <f t="shared" si="73"/>
        <v>0</v>
      </c>
      <c r="E384" s="635">
        <f t="shared" si="67"/>
        <v>0</v>
      </c>
      <c r="F384" s="635">
        <f t="shared" si="74"/>
        <v>0</v>
      </c>
      <c r="G384" s="635">
        <f t="shared" si="75"/>
        <v>0</v>
      </c>
      <c r="H384" s="635">
        <f t="shared" si="76"/>
        <v>0</v>
      </c>
      <c r="I384" s="635">
        <f t="shared" si="68"/>
        <v>0</v>
      </c>
      <c r="J384" s="632">
        <f t="shared" si="77"/>
        <v>0</v>
      </c>
      <c r="K384" s="632">
        <f t="shared" si="69"/>
        <v>0</v>
      </c>
      <c r="L384" s="636">
        <f t="shared" si="78"/>
        <v>1</v>
      </c>
      <c r="M384" s="635">
        <f t="shared" si="70"/>
        <v>0</v>
      </c>
    </row>
    <row r="385" spans="1:13">
      <c r="A385" s="633">
        <f t="shared" si="71"/>
        <v>0</v>
      </c>
      <c r="B385" s="634">
        <f t="shared" si="66"/>
        <v>0</v>
      </c>
      <c r="C385" s="635">
        <f t="shared" si="72"/>
        <v>0</v>
      </c>
      <c r="D385" s="635">
        <f t="shared" si="73"/>
        <v>0</v>
      </c>
      <c r="E385" s="635">
        <f t="shared" si="67"/>
        <v>0</v>
      </c>
      <c r="F385" s="635">
        <f t="shared" si="74"/>
        <v>0</v>
      </c>
      <c r="G385" s="635">
        <f t="shared" si="75"/>
        <v>0</v>
      </c>
      <c r="H385" s="635">
        <f t="shared" si="76"/>
        <v>0</v>
      </c>
      <c r="I385" s="635">
        <f t="shared" si="68"/>
        <v>0</v>
      </c>
      <c r="J385" s="632">
        <f t="shared" si="77"/>
        <v>0</v>
      </c>
      <c r="K385" s="632">
        <f t="shared" si="69"/>
        <v>0</v>
      </c>
      <c r="L385" s="636">
        <f t="shared" si="78"/>
        <v>1</v>
      </c>
      <c r="M385" s="635">
        <f t="shared" si="70"/>
        <v>0</v>
      </c>
    </row>
    <row r="386" spans="1:13">
      <c r="A386" s="633">
        <f t="shared" si="71"/>
        <v>0</v>
      </c>
      <c r="B386" s="634">
        <f t="shared" si="66"/>
        <v>0</v>
      </c>
      <c r="C386" s="635">
        <f t="shared" si="72"/>
        <v>0</v>
      </c>
      <c r="D386" s="635">
        <f t="shared" si="73"/>
        <v>0</v>
      </c>
      <c r="E386" s="635">
        <f t="shared" si="67"/>
        <v>0</v>
      </c>
      <c r="F386" s="635">
        <f t="shared" si="74"/>
        <v>0</v>
      </c>
      <c r="G386" s="635">
        <f t="shared" si="75"/>
        <v>0</v>
      </c>
      <c r="H386" s="635">
        <f t="shared" si="76"/>
        <v>0</v>
      </c>
      <c r="I386" s="635">
        <f t="shared" si="68"/>
        <v>0</v>
      </c>
      <c r="J386" s="632">
        <f t="shared" si="77"/>
        <v>0</v>
      </c>
      <c r="K386" s="632">
        <f t="shared" si="69"/>
        <v>0</v>
      </c>
      <c r="L386" s="636">
        <f t="shared" si="78"/>
        <v>1</v>
      </c>
      <c r="M386" s="635">
        <f t="shared" si="70"/>
        <v>0</v>
      </c>
    </row>
    <row r="387" spans="1:13">
      <c r="A387" s="633">
        <f t="shared" si="71"/>
        <v>0</v>
      </c>
      <c r="B387" s="634">
        <f t="shared" si="66"/>
        <v>0</v>
      </c>
      <c r="C387" s="635">
        <f t="shared" si="72"/>
        <v>0</v>
      </c>
      <c r="D387" s="635">
        <f t="shared" si="73"/>
        <v>0</v>
      </c>
      <c r="E387" s="635">
        <f t="shared" si="67"/>
        <v>0</v>
      </c>
      <c r="F387" s="635">
        <f t="shared" si="74"/>
        <v>0</v>
      </c>
      <c r="G387" s="635">
        <f t="shared" si="75"/>
        <v>0</v>
      </c>
      <c r="H387" s="635">
        <f t="shared" si="76"/>
        <v>0</v>
      </c>
      <c r="I387" s="635">
        <f t="shared" si="68"/>
        <v>0</v>
      </c>
      <c r="J387" s="632">
        <f t="shared" si="77"/>
        <v>0</v>
      </c>
      <c r="K387" s="632">
        <f t="shared" si="69"/>
        <v>0</v>
      </c>
      <c r="L387" s="636">
        <f t="shared" si="78"/>
        <v>1</v>
      </c>
      <c r="M387" s="635">
        <f t="shared" si="70"/>
        <v>0</v>
      </c>
    </row>
    <row r="388" spans="1:13">
      <c r="A388" s="633">
        <f t="shared" si="71"/>
        <v>0</v>
      </c>
      <c r="B388" s="634">
        <f t="shared" si="66"/>
        <v>0</v>
      </c>
      <c r="C388" s="635">
        <f t="shared" si="72"/>
        <v>0</v>
      </c>
      <c r="D388" s="635">
        <f t="shared" si="73"/>
        <v>0</v>
      </c>
      <c r="E388" s="635">
        <f t="shared" si="67"/>
        <v>0</v>
      </c>
      <c r="F388" s="635">
        <f t="shared" si="74"/>
        <v>0</v>
      </c>
      <c r="G388" s="635">
        <f t="shared" si="75"/>
        <v>0</v>
      </c>
      <c r="H388" s="635">
        <f t="shared" si="76"/>
        <v>0</v>
      </c>
      <c r="I388" s="635">
        <f t="shared" si="68"/>
        <v>0</v>
      </c>
      <c r="J388" s="632">
        <f t="shared" si="77"/>
        <v>0</v>
      </c>
      <c r="K388" s="632">
        <f t="shared" si="69"/>
        <v>0</v>
      </c>
      <c r="L388" s="636">
        <f t="shared" si="78"/>
        <v>1</v>
      </c>
      <c r="M388" s="635">
        <f t="shared" si="70"/>
        <v>0</v>
      </c>
    </row>
    <row r="389" spans="1:13">
      <c r="A389" s="633">
        <f t="shared" si="71"/>
        <v>0</v>
      </c>
      <c r="B389" s="634">
        <f t="shared" si="66"/>
        <v>0</v>
      </c>
      <c r="C389" s="635">
        <f t="shared" si="72"/>
        <v>0</v>
      </c>
      <c r="D389" s="635">
        <f t="shared" si="73"/>
        <v>0</v>
      </c>
      <c r="E389" s="635">
        <f t="shared" si="67"/>
        <v>0</v>
      </c>
      <c r="F389" s="635">
        <f t="shared" si="74"/>
        <v>0</v>
      </c>
      <c r="G389" s="635">
        <f t="shared" si="75"/>
        <v>0</v>
      </c>
      <c r="H389" s="635">
        <f t="shared" si="76"/>
        <v>0</v>
      </c>
      <c r="I389" s="635">
        <f t="shared" si="68"/>
        <v>0</v>
      </c>
      <c r="J389" s="632">
        <f t="shared" si="77"/>
        <v>0</v>
      </c>
      <c r="K389" s="632">
        <f t="shared" si="69"/>
        <v>0</v>
      </c>
      <c r="L389" s="636">
        <f t="shared" si="78"/>
        <v>1</v>
      </c>
      <c r="M389" s="635">
        <f t="shared" si="70"/>
        <v>0</v>
      </c>
    </row>
    <row r="390" spans="1:13">
      <c r="A390" s="633">
        <f t="shared" si="71"/>
        <v>0</v>
      </c>
      <c r="B390" s="634">
        <f t="shared" si="66"/>
        <v>0</v>
      </c>
      <c r="C390" s="635">
        <f t="shared" si="72"/>
        <v>0</v>
      </c>
      <c r="D390" s="635">
        <f t="shared" si="73"/>
        <v>0</v>
      </c>
      <c r="E390" s="635">
        <f t="shared" si="67"/>
        <v>0</v>
      </c>
      <c r="F390" s="635">
        <f t="shared" si="74"/>
        <v>0</v>
      </c>
      <c r="G390" s="635">
        <f t="shared" si="75"/>
        <v>0</v>
      </c>
      <c r="H390" s="635">
        <f t="shared" si="76"/>
        <v>0</v>
      </c>
      <c r="I390" s="635">
        <f t="shared" si="68"/>
        <v>0</v>
      </c>
      <c r="J390" s="632">
        <f t="shared" si="77"/>
        <v>0</v>
      </c>
      <c r="K390" s="632">
        <f t="shared" si="69"/>
        <v>0</v>
      </c>
      <c r="L390" s="636">
        <f t="shared" si="78"/>
        <v>1</v>
      </c>
      <c r="M390" s="635">
        <f t="shared" si="70"/>
        <v>0</v>
      </c>
    </row>
    <row r="391" spans="1:13">
      <c r="A391" s="633">
        <f t="shared" si="71"/>
        <v>0</v>
      </c>
      <c r="B391" s="634">
        <f t="shared" si="66"/>
        <v>0</v>
      </c>
      <c r="C391" s="635">
        <f t="shared" si="72"/>
        <v>0</v>
      </c>
      <c r="D391" s="635">
        <f t="shared" si="73"/>
        <v>0</v>
      </c>
      <c r="E391" s="635">
        <f t="shared" si="67"/>
        <v>0</v>
      </c>
      <c r="F391" s="635">
        <f t="shared" si="74"/>
        <v>0</v>
      </c>
      <c r="G391" s="635">
        <f t="shared" si="75"/>
        <v>0</v>
      </c>
      <c r="H391" s="635">
        <f t="shared" si="76"/>
        <v>0</v>
      </c>
      <c r="I391" s="635">
        <f t="shared" si="68"/>
        <v>0</v>
      </c>
      <c r="J391" s="632">
        <f t="shared" si="77"/>
        <v>0</v>
      </c>
      <c r="K391" s="632">
        <f t="shared" si="69"/>
        <v>0</v>
      </c>
      <c r="L391" s="636">
        <f t="shared" si="78"/>
        <v>1</v>
      </c>
      <c r="M391" s="635">
        <f t="shared" si="70"/>
        <v>0</v>
      </c>
    </row>
    <row r="392" spans="1:13">
      <c r="A392" s="633">
        <f t="shared" si="71"/>
        <v>0</v>
      </c>
      <c r="B392" s="634">
        <f t="shared" si="66"/>
        <v>0</v>
      </c>
      <c r="C392" s="635">
        <f t="shared" si="72"/>
        <v>0</v>
      </c>
      <c r="D392" s="635">
        <f t="shared" si="73"/>
        <v>0</v>
      </c>
      <c r="E392" s="635">
        <f t="shared" si="67"/>
        <v>0</v>
      </c>
      <c r="F392" s="635">
        <f t="shared" si="74"/>
        <v>0</v>
      </c>
      <c r="G392" s="635">
        <f t="shared" si="75"/>
        <v>0</v>
      </c>
      <c r="H392" s="635">
        <f t="shared" si="76"/>
        <v>0</v>
      </c>
      <c r="I392" s="635">
        <f t="shared" si="68"/>
        <v>0</v>
      </c>
      <c r="J392" s="632">
        <f t="shared" si="77"/>
        <v>0</v>
      </c>
      <c r="K392" s="632">
        <f t="shared" si="69"/>
        <v>0</v>
      </c>
      <c r="L392" s="636">
        <f t="shared" si="78"/>
        <v>1</v>
      </c>
      <c r="M392" s="635">
        <f t="shared" si="70"/>
        <v>0</v>
      </c>
    </row>
    <row r="393" spans="1:13">
      <c r="A393" s="633">
        <f t="shared" si="71"/>
        <v>0</v>
      </c>
      <c r="B393" s="634">
        <f t="shared" si="66"/>
        <v>0</v>
      </c>
      <c r="C393" s="635">
        <f t="shared" si="72"/>
        <v>0</v>
      </c>
      <c r="D393" s="635">
        <f t="shared" si="73"/>
        <v>0</v>
      </c>
      <c r="E393" s="635">
        <f t="shared" si="67"/>
        <v>0</v>
      </c>
      <c r="F393" s="635">
        <f t="shared" si="74"/>
        <v>0</v>
      </c>
      <c r="G393" s="635">
        <f t="shared" si="75"/>
        <v>0</v>
      </c>
      <c r="H393" s="635">
        <f t="shared" si="76"/>
        <v>0</v>
      </c>
      <c r="I393" s="635">
        <f t="shared" si="68"/>
        <v>0</v>
      </c>
      <c r="J393" s="632">
        <f t="shared" si="77"/>
        <v>0</v>
      </c>
      <c r="K393" s="632">
        <f t="shared" si="69"/>
        <v>0</v>
      </c>
      <c r="L393" s="636">
        <f t="shared" si="78"/>
        <v>1</v>
      </c>
      <c r="M393" s="635">
        <f t="shared" si="70"/>
        <v>0</v>
      </c>
    </row>
    <row r="394" spans="1:13">
      <c r="A394" s="633">
        <f t="shared" si="71"/>
        <v>0</v>
      </c>
      <c r="B394" s="634">
        <f t="shared" si="66"/>
        <v>0</v>
      </c>
      <c r="C394" s="635">
        <f t="shared" si="72"/>
        <v>0</v>
      </c>
      <c r="D394" s="635">
        <f t="shared" si="73"/>
        <v>0</v>
      </c>
      <c r="E394" s="635">
        <f t="shared" si="67"/>
        <v>0</v>
      </c>
      <c r="F394" s="635">
        <f t="shared" si="74"/>
        <v>0</v>
      </c>
      <c r="G394" s="635">
        <f t="shared" si="75"/>
        <v>0</v>
      </c>
      <c r="H394" s="635">
        <f t="shared" si="76"/>
        <v>0</v>
      </c>
      <c r="I394" s="635">
        <f t="shared" si="68"/>
        <v>0</v>
      </c>
      <c r="J394" s="632">
        <f t="shared" si="77"/>
        <v>0</v>
      </c>
      <c r="K394" s="632">
        <f t="shared" si="69"/>
        <v>0</v>
      </c>
      <c r="L394" s="636">
        <f t="shared" si="78"/>
        <v>1</v>
      </c>
      <c r="M394" s="635">
        <f t="shared" si="70"/>
        <v>0</v>
      </c>
    </row>
    <row r="395" spans="1:13">
      <c r="A395" s="633">
        <f t="shared" si="71"/>
        <v>0</v>
      </c>
      <c r="B395" s="634">
        <f t="shared" si="66"/>
        <v>0</v>
      </c>
      <c r="C395" s="635">
        <f t="shared" si="72"/>
        <v>0</v>
      </c>
      <c r="D395" s="635">
        <f t="shared" si="73"/>
        <v>0</v>
      </c>
      <c r="E395" s="635">
        <f t="shared" si="67"/>
        <v>0</v>
      </c>
      <c r="F395" s="635">
        <f t="shared" si="74"/>
        <v>0</v>
      </c>
      <c r="G395" s="635">
        <f t="shared" si="75"/>
        <v>0</v>
      </c>
      <c r="H395" s="635">
        <f t="shared" si="76"/>
        <v>0</v>
      </c>
      <c r="I395" s="635">
        <f t="shared" si="68"/>
        <v>0</v>
      </c>
      <c r="J395" s="632">
        <f t="shared" si="77"/>
        <v>0</v>
      </c>
      <c r="K395" s="632">
        <f t="shared" si="69"/>
        <v>0</v>
      </c>
      <c r="L395" s="636">
        <f t="shared" si="78"/>
        <v>1</v>
      </c>
      <c r="M395" s="635">
        <f t="shared" si="70"/>
        <v>0</v>
      </c>
    </row>
    <row r="396" spans="1:13">
      <c r="A396" s="633">
        <f t="shared" si="71"/>
        <v>0</v>
      </c>
      <c r="B396" s="634">
        <f t="shared" si="66"/>
        <v>0</v>
      </c>
      <c r="C396" s="635">
        <f t="shared" si="72"/>
        <v>0</v>
      </c>
      <c r="D396" s="635">
        <f t="shared" si="73"/>
        <v>0</v>
      </c>
      <c r="E396" s="635">
        <f t="shared" si="67"/>
        <v>0</v>
      </c>
      <c r="F396" s="635">
        <f t="shared" si="74"/>
        <v>0</v>
      </c>
      <c r="G396" s="635">
        <f t="shared" si="75"/>
        <v>0</v>
      </c>
      <c r="H396" s="635">
        <f t="shared" si="76"/>
        <v>0</v>
      </c>
      <c r="I396" s="635">
        <f t="shared" si="68"/>
        <v>0</v>
      </c>
      <c r="J396" s="632">
        <f t="shared" si="77"/>
        <v>0</v>
      </c>
      <c r="K396" s="632">
        <f t="shared" si="69"/>
        <v>0</v>
      </c>
      <c r="L396" s="636">
        <f t="shared" si="78"/>
        <v>1</v>
      </c>
      <c r="M396" s="635">
        <f t="shared" si="70"/>
        <v>0</v>
      </c>
    </row>
    <row r="397" spans="1:13">
      <c r="A397" s="633">
        <f t="shared" si="71"/>
        <v>0</v>
      </c>
      <c r="B397" s="634">
        <f t="shared" si="66"/>
        <v>0</v>
      </c>
      <c r="C397" s="635">
        <f t="shared" si="72"/>
        <v>0</v>
      </c>
      <c r="D397" s="635">
        <f t="shared" si="73"/>
        <v>0</v>
      </c>
      <c r="E397" s="635">
        <f t="shared" si="67"/>
        <v>0</v>
      </c>
      <c r="F397" s="635">
        <f t="shared" si="74"/>
        <v>0</v>
      </c>
      <c r="G397" s="635">
        <f t="shared" si="75"/>
        <v>0</v>
      </c>
      <c r="H397" s="635">
        <f t="shared" si="76"/>
        <v>0</v>
      </c>
      <c r="I397" s="635">
        <f t="shared" si="68"/>
        <v>0</v>
      </c>
      <c r="J397" s="632">
        <f t="shared" si="77"/>
        <v>0</v>
      </c>
      <c r="K397" s="632">
        <f t="shared" si="69"/>
        <v>0</v>
      </c>
      <c r="L397" s="636">
        <f t="shared" si="78"/>
        <v>1</v>
      </c>
      <c r="M397" s="635">
        <f t="shared" si="70"/>
        <v>0</v>
      </c>
    </row>
    <row r="398" spans="1:13">
      <c r="A398" s="633">
        <f t="shared" si="71"/>
        <v>0</v>
      </c>
      <c r="B398" s="634">
        <f t="shared" si="66"/>
        <v>0</v>
      </c>
      <c r="C398" s="635">
        <f t="shared" si="72"/>
        <v>0</v>
      </c>
      <c r="D398" s="635">
        <f t="shared" si="73"/>
        <v>0</v>
      </c>
      <c r="E398" s="635">
        <f t="shared" si="67"/>
        <v>0</v>
      </c>
      <c r="F398" s="635">
        <f t="shared" si="74"/>
        <v>0</v>
      </c>
      <c r="G398" s="635">
        <f t="shared" si="75"/>
        <v>0</v>
      </c>
      <c r="H398" s="635">
        <f t="shared" si="76"/>
        <v>0</v>
      </c>
      <c r="I398" s="635">
        <f t="shared" si="68"/>
        <v>0</v>
      </c>
      <c r="J398" s="632">
        <f t="shared" si="77"/>
        <v>0</v>
      </c>
      <c r="K398" s="632">
        <f t="shared" si="69"/>
        <v>0</v>
      </c>
      <c r="L398" s="636">
        <f t="shared" si="78"/>
        <v>1</v>
      </c>
      <c r="M398" s="635">
        <f t="shared" si="70"/>
        <v>0</v>
      </c>
    </row>
    <row r="399" spans="1:13">
      <c r="A399" s="633">
        <f t="shared" si="71"/>
        <v>0</v>
      </c>
      <c r="B399" s="634">
        <f t="shared" si="66"/>
        <v>0</v>
      </c>
      <c r="C399" s="635">
        <f t="shared" si="72"/>
        <v>0</v>
      </c>
      <c r="D399" s="635">
        <f t="shared" si="73"/>
        <v>0</v>
      </c>
      <c r="E399" s="635">
        <f t="shared" si="67"/>
        <v>0</v>
      </c>
      <c r="F399" s="635">
        <f t="shared" si="74"/>
        <v>0</v>
      </c>
      <c r="G399" s="635">
        <f t="shared" si="75"/>
        <v>0</v>
      </c>
      <c r="H399" s="635">
        <f t="shared" si="76"/>
        <v>0</v>
      </c>
      <c r="I399" s="635">
        <f t="shared" si="68"/>
        <v>0</v>
      </c>
      <c r="J399" s="632">
        <f t="shared" si="77"/>
        <v>0</v>
      </c>
      <c r="K399" s="632">
        <f t="shared" si="69"/>
        <v>0</v>
      </c>
      <c r="L399" s="636">
        <f t="shared" si="78"/>
        <v>1</v>
      </c>
      <c r="M399" s="635">
        <f t="shared" si="70"/>
        <v>0</v>
      </c>
    </row>
    <row r="400" spans="1:13">
      <c r="A400" s="633">
        <f t="shared" si="71"/>
        <v>0</v>
      </c>
      <c r="B400" s="634">
        <f t="shared" si="66"/>
        <v>0</v>
      </c>
      <c r="C400" s="635">
        <f t="shared" si="72"/>
        <v>0</v>
      </c>
      <c r="D400" s="635">
        <f t="shared" si="73"/>
        <v>0</v>
      </c>
      <c r="E400" s="635">
        <f t="shared" si="67"/>
        <v>0</v>
      </c>
      <c r="F400" s="635">
        <f t="shared" si="74"/>
        <v>0</v>
      </c>
      <c r="G400" s="635">
        <f t="shared" si="75"/>
        <v>0</v>
      </c>
      <c r="H400" s="635">
        <f t="shared" si="76"/>
        <v>0</v>
      </c>
      <c r="I400" s="635">
        <f t="shared" si="68"/>
        <v>0</v>
      </c>
      <c r="J400" s="632">
        <f t="shared" si="77"/>
        <v>0</v>
      </c>
      <c r="K400" s="632">
        <f t="shared" si="69"/>
        <v>0</v>
      </c>
      <c r="L400" s="636">
        <f t="shared" si="78"/>
        <v>1</v>
      </c>
      <c r="M400" s="635">
        <f t="shared" si="70"/>
        <v>0</v>
      </c>
    </row>
    <row r="401" spans="6:13">
      <c r="F401" s="639"/>
      <c r="J401" s="640"/>
      <c r="K401" s="632"/>
      <c r="M401" s="632"/>
    </row>
    <row r="402" spans="6:13">
      <c r="F402" s="639"/>
      <c r="J402" s="640"/>
      <c r="K402" s="632"/>
      <c r="M402" s="632"/>
    </row>
    <row r="403" spans="6:13">
      <c r="F403" s="639"/>
      <c r="K403" s="632"/>
      <c r="M403" s="632"/>
    </row>
    <row r="404" spans="6:13">
      <c r="F404" s="639"/>
      <c r="K404" s="632"/>
      <c r="M404" s="632"/>
    </row>
    <row r="405" spans="6:13">
      <c r="F405" s="639"/>
      <c r="K405" s="632"/>
      <c r="M405" s="632"/>
    </row>
    <row r="406" spans="6:13">
      <c r="F406" s="639"/>
      <c r="K406" s="632"/>
      <c r="M406" s="632"/>
    </row>
    <row r="407" spans="6:13">
      <c r="F407" s="639"/>
      <c r="K407" s="632"/>
      <c r="M407" s="632"/>
    </row>
    <row r="408" spans="6:13">
      <c r="F408" s="639"/>
      <c r="K408" s="632"/>
      <c r="M408" s="632"/>
    </row>
    <row r="409" spans="6:13">
      <c r="F409" s="639"/>
      <c r="K409" s="632"/>
      <c r="M409" s="632"/>
    </row>
    <row r="410" spans="6:13">
      <c r="F410" s="639"/>
      <c r="K410" s="632"/>
      <c r="M410" s="632"/>
    </row>
    <row r="411" spans="6:13">
      <c r="F411" s="639"/>
      <c r="K411" s="632"/>
      <c r="M411" s="632"/>
    </row>
    <row r="412" spans="6:13">
      <c r="F412" s="639"/>
      <c r="K412" s="632"/>
      <c r="M412" s="632"/>
    </row>
    <row r="413" spans="6:13">
      <c r="F413" s="639"/>
      <c r="K413" s="632"/>
      <c r="M413" s="632"/>
    </row>
    <row r="414" spans="6:13">
      <c r="F414" s="639"/>
      <c r="K414" s="632"/>
      <c r="M414" s="632"/>
    </row>
    <row r="415" spans="6:13">
      <c r="F415" s="639"/>
      <c r="K415" s="632"/>
      <c r="M415" s="632"/>
    </row>
    <row r="416" spans="6:13">
      <c r="F416" s="639"/>
      <c r="K416" s="632"/>
      <c r="M416" s="632"/>
    </row>
    <row r="417" spans="6:13">
      <c r="F417" s="639"/>
      <c r="K417" s="632"/>
      <c r="M417" s="632"/>
    </row>
    <row r="418" spans="6:13">
      <c r="F418" s="639"/>
      <c r="K418" s="632"/>
      <c r="M418" s="632"/>
    </row>
    <row r="419" spans="6:13">
      <c r="F419" s="639"/>
      <c r="K419" s="632"/>
      <c r="M419" s="632"/>
    </row>
    <row r="420" spans="6:13">
      <c r="F420" s="639"/>
      <c r="K420" s="632"/>
      <c r="M420" s="632"/>
    </row>
    <row r="421" spans="6:13">
      <c r="F421" s="639"/>
      <c r="K421" s="632"/>
      <c r="M421" s="632"/>
    </row>
    <row r="422" spans="6:13">
      <c r="F422" s="639"/>
      <c r="K422" s="632"/>
      <c r="M422" s="632"/>
    </row>
    <row r="423" spans="6:13">
      <c r="F423" s="639"/>
      <c r="K423" s="632"/>
      <c r="M423" s="632"/>
    </row>
    <row r="424" spans="6:13">
      <c r="F424" s="639"/>
      <c r="K424" s="632"/>
      <c r="M424" s="632"/>
    </row>
    <row r="425" spans="6:13">
      <c r="F425" s="639"/>
      <c r="K425" s="632"/>
      <c r="M425" s="632"/>
    </row>
    <row r="426" spans="6:13">
      <c r="F426" s="639"/>
      <c r="K426" s="632"/>
      <c r="M426" s="632"/>
    </row>
    <row r="427" spans="6:13">
      <c r="F427" s="639"/>
      <c r="K427" s="632"/>
      <c r="M427" s="632"/>
    </row>
    <row r="428" spans="6:13">
      <c r="F428" s="639"/>
      <c r="K428" s="632"/>
      <c r="M428" s="632"/>
    </row>
    <row r="429" spans="6:13">
      <c r="F429" s="639"/>
      <c r="K429" s="632"/>
      <c r="M429" s="632"/>
    </row>
    <row r="430" spans="6:13">
      <c r="F430" s="639"/>
      <c r="K430" s="632"/>
      <c r="M430" s="632"/>
    </row>
    <row r="431" spans="6:13">
      <c r="F431" s="639"/>
      <c r="K431" s="632"/>
      <c r="M431" s="632"/>
    </row>
    <row r="432" spans="6:13">
      <c r="F432" s="639"/>
      <c r="K432" s="632"/>
      <c r="M432" s="632"/>
    </row>
    <row r="433" spans="6:13">
      <c r="F433" s="639"/>
      <c r="K433" s="632"/>
      <c r="M433" s="632"/>
    </row>
    <row r="434" spans="6:13">
      <c r="F434" s="639"/>
      <c r="K434" s="632"/>
      <c r="M434" s="632"/>
    </row>
    <row r="435" spans="6:13">
      <c r="F435" s="639"/>
      <c r="K435" s="632"/>
      <c r="M435" s="632"/>
    </row>
    <row r="436" spans="6:13">
      <c r="F436" s="639"/>
      <c r="K436" s="632"/>
      <c r="M436" s="632"/>
    </row>
    <row r="437" spans="6:13">
      <c r="F437" s="639"/>
      <c r="K437" s="632"/>
      <c r="M437" s="632"/>
    </row>
    <row r="438" spans="6:13">
      <c r="F438" s="639"/>
      <c r="K438" s="632"/>
      <c r="M438" s="632"/>
    </row>
    <row r="439" spans="6:13">
      <c r="F439" s="639"/>
      <c r="K439" s="632"/>
      <c r="M439" s="632"/>
    </row>
    <row r="440" spans="6:13">
      <c r="F440" s="639"/>
      <c r="K440" s="632"/>
      <c r="M440" s="632"/>
    </row>
    <row r="441" spans="6:13">
      <c r="F441" s="639"/>
      <c r="K441" s="632"/>
      <c r="M441" s="632"/>
    </row>
    <row r="442" spans="6:13">
      <c r="F442" s="639"/>
      <c r="K442" s="632"/>
      <c r="M442" s="632"/>
    </row>
    <row r="443" spans="6:13">
      <c r="F443" s="639"/>
      <c r="K443" s="632"/>
      <c r="M443" s="632"/>
    </row>
    <row r="444" spans="6:13">
      <c r="F444" s="639"/>
      <c r="K444" s="632"/>
      <c r="M444" s="632"/>
    </row>
    <row r="445" spans="6:13">
      <c r="F445" s="639"/>
      <c r="K445" s="632"/>
      <c r="M445" s="632"/>
    </row>
    <row r="446" spans="6:13">
      <c r="F446" s="639"/>
      <c r="K446" s="632"/>
      <c r="M446" s="632"/>
    </row>
    <row r="447" spans="6:13">
      <c r="F447" s="639"/>
      <c r="K447" s="632"/>
      <c r="M447" s="632"/>
    </row>
    <row r="448" spans="6:13">
      <c r="F448" s="639"/>
      <c r="K448" s="632"/>
      <c r="M448" s="632"/>
    </row>
    <row r="449" spans="6:13">
      <c r="F449" s="639"/>
      <c r="K449" s="632"/>
      <c r="M449" s="632"/>
    </row>
    <row r="450" spans="6:13">
      <c r="F450" s="639"/>
      <c r="K450" s="632"/>
      <c r="M450" s="632"/>
    </row>
    <row r="451" spans="6:13">
      <c r="F451" s="639"/>
      <c r="K451" s="632"/>
      <c r="M451" s="632"/>
    </row>
    <row r="452" spans="6:13">
      <c r="F452" s="639"/>
      <c r="K452" s="632"/>
      <c r="M452" s="632"/>
    </row>
    <row r="453" spans="6:13">
      <c r="F453" s="639"/>
      <c r="K453" s="632"/>
      <c r="M453" s="632"/>
    </row>
    <row r="454" spans="6:13">
      <c r="F454" s="639"/>
      <c r="K454" s="632"/>
      <c r="M454" s="632"/>
    </row>
    <row r="455" spans="6:13">
      <c r="F455" s="639"/>
      <c r="K455" s="632"/>
      <c r="M455" s="632"/>
    </row>
    <row r="456" spans="6:13">
      <c r="F456" s="639"/>
      <c r="K456" s="632"/>
      <c r="M456" s="632"/>
    </row>
    <row r="457" spans="6:13">
      <c r="F457" s="639"/>
      <c r="K457" s="632"/>
      <c r="M457" s="632"/>
    </row>
    <row r="458" spans="6:13">
      <c r="F458" s="639"/>
      <c r="K458" s="632"/>
      <c r="M458" s="632"/>
    </row>
    <row r="459" spans="6:13">
      <c r="F459" s="639"/>
      <c r="K459" s="632"/>
      <c r="M459" s="632"/>
    </row>
    <row r="460" spans="6:13">
      <c r="F460" s="639"/>
      <c r="K460" s="632"/>
      <c r="M460" s="632"/>
    </row>
    <row r="461" spans="6:13">
      <c r="F461" s="639"/>
      <c r="K461" s="632"/>
      <c r="M461" s="632"/>
    </row>
    <row r="462" spans="6:13">
      <c r="F462" s="639"/>
      <c r="K462" s="632"/>
      <c r="M462" s="632"/>
    </row>
    <row r="463" spans="6:13">
      <c r="F463" s="639"/>
      <c r="K463" s="632"/>
      <c r="M463" s="632"/>
    </row>
    <row r="464" spans="6:13">
      <c r="F464" s="639"/>
      <c r="K464" s="632"/>
      <c r="M464" s="632"/>
    </row>
    <row r="465" spans="6:13">
      <c r="F465" s="639"/>
      <c r="K465" s="632"/>
      <c r="M465" s="632"/>
    </row>
    <row r="466" spans="6:13">
      <c r="F466" s="639"/>
      <c r="K466" s="632"/>
      <c r="M466" s="632"/>
    </row>
    <row r="467" spans="6:13">
      <c r="F467" s="639"/>
      <c r="K467" s="632"/>
      <c r="M467" s="632"/>
    </row>
    <row r="468" spans="6:13">
      <c r="F468" s="639"/>
      <c r="K468" s="632"/>
      <c r="M468" s="632"/>
    </row>
    <row r="469" spans="6:13">
      <c r="F469" s="639"/>
      <c r="K469" s="632"/>
      <c r="M469" s="632"/>
    </row>
    <row r="470" spans="6:13">
      <c r="F470" s="639"/>
      <c r="K470" s="632"/>
      <c r="M470" s="632"/>
    </row>
    <row r="471" spans="6:13">
      <c r="F471" s="639"/>
      <c r="K471" s="632"/>
      <c r="M471" s="632"/>
    </row>
    <row r="472" spans="6:13">
      <c r="F472" s="639"/>
      <c r="K472" s="632"/>
      <c r="M472" s="632"/>
    </row>
    <row r="473" spans="6:13">
      <c r="F473" s="639"/>
      <c r="K473" s="632"/>
      <c r="M473" s="632"/>
    </row>
    <row r="474" spans="6:13">
      <c r="F474" s="639"/>
      <c r="K474" s="632"/>
      <c r="M474" s="632"/>
    </row>
    <row r="475" spans="6:13">
      <c r="F475" s="639"/>
      <c r="K475" s="632"/>
      <c r="M475" s="632"/>
    </row>
    <row r="476" spans="6:13">
      <c r="F476" s="639"/>
      <c r="K476" s="632"/>
      <c r="M476" s="632"/>
    </row>
    <row r="477" spans="6:13">
      <c r="F477" s="639"/>
      <c r="K477" s="632"/>
      <c r="M477" s="632"/>
    </row>
    <row r="478" spans="6:13">
      <c r="F478" s="639"/>
      <c r="K478" s="632"/>
      <c r="M478" s="632"/>
    </row>
    <row r="479" spans="6:13">
      <c r="F479" s="639"/>
      <c r="K479" s="632"/>
      <c r="M479" s="632"/>
    </row>
    <row r="480" spans="6:13">
      <c r="F480" s="639"/>
      <c r="K480" s="632"/>
      <c r="M480" s="632"/>
    </row>
    <row r="481" spans="6:13">
      <c r="F481" s="639"/>
      <c r="K481" s="632"/>
      <c r="M481" s="632"/>
    </row>
    <row r="482" spans="6:13">
      <c r="F482" s="639"/>
      <c r="K482" s="632"/>
      <c r="M482" s="632"/>
    </row>
    <row r="483" spans="6:13">
      <c r="F483" s="639"/>
      <c r="K483" s="632"/>
      <c r="M483" s="632"/>
    </row>
    <row r="484" spans="6:13">
      <c r="F484" s="639"/>
      <c r="K484" s="632"/>
      <c r="M484" s="632"/>
    </row>
    <row r="485" spans="6:13">
      <c r="F485" s="639"/>
      <c r="K485" s="632"/>
      <c r="M485" s="632"/>
    </row>
    <row r="486" spans="6:13">
      <c r="F486" s="639"/>
      <c r="K486" s="632"/>
      <c r="M486" s="632"/>
    </row>
    <row r="487" spans="6:13">
      <c r="F487" s="639"/>
      <c r="K487" s="632"/>
      <c r="M487" s="632"/>
    </row>
    <row r="488" spans="6:13">
      <c r="F488" s="639"/>
      <c r="K488" s="632"/>
      <c r="M488" s="632"/>
    </row>
    <row r="489" spans="6:13">
      <c r="F489" s="639"/>
      <c r="K489" s="632"/>
      <c r="M489" s="632"/>
    </row>
    <row r="490" spans="6:13">
      <c r="F490" s="639"/>
      <c r="K490" s="632"/>
      <c r="M490" s="632"/>
    </row>
    <row r="491" spans="6:13">
      <c r="F491" s="639"/>
      <c r="K491" s="632"/>
      <c r="M491" s="632"/>
    </row>
    <row r="492" spans="6:13">
      <c r="F492" s="639"/>
      <c r="K492" s="632"/>
      <c r="M492" s="632"/>
    </row>
    <row r="493" spans="6:13">
      <c r="F493" s="639"/>
      <c r="K493" s="632"/>
      <c r="M493" s="632"/>
    </row>
    <row r="494" spans="6:13">
      <c r="F494" s="639"/>
      <c r="K494" s="632"/>
      <c r="M494" s="632"/>
    </row>
    <row r="495" spans="6:13">
      <c r="F495" s="639"/>
      <c r="K495" s="632"/>
      <c r="M495" s="632"/>
    </row>
    <row r="496" spans="6:13">
      <c r="F496" s="639"/>
      <c r="K496" s="632"/>
      <c r="M496" s="632"/>
    </row>
    <row r="497" spans="6:13">
      <c r="F497" s="639"/>
      <c r="K497" s="632"/>
      <c r="M497" s="632"/>
    </row>
    <row r="498" spans="6:13">
      <c r="F498" s="639"/>
      <c r="K498" s="632"/>
      <c r="M498" s="632"/>
    </row>
    <row r="499" spans="6:13">
      <c r="F499" s="639"/>
      <c r="K499" s="632"/>
      <c r="M499" s="632"/>
    </row>
    <row r="500" spans="6:13">
      <c r="F500" s="639"/>
      <c r="K500" s="632"/>
      <c r="M500" s="632"/>
    </row>
    <row r="501" spans="6:13">
      <c r="F501" s="639"/>
      <c r="K501" s="632"/>
      <c r="M501" s="632"/>
    </row>
    <row r="502" spans="6:13">
      <c r="F502" s="639"/>
      <c r="K502" s="632"/>
      <c r="M502" s="632"/>
    </row>
    <row r="503" spans="6:13">
      <c r="F503" s="639"/>
      <c r="K503" s="632"/>
      <c r="M503" s="632"/>
    </row>
    <row r="504" spans="6:13">
      <c r="F504" s="639"/>
      <c r="K504" s="632"/>
      <c r="M504" s="632"/>
    </row>
    <row r="505" spans="6:13">
      <c r="F505" s="639"/>
      <c r="K505" s="632"/>
      <c r="M505" s="632"/>
    </row>
    <row r="506" spans="6:13">
      <c r="F506" s="639"/>
      <c r="K506" s="632"/>
      <c r="M506" s="632"/>
    </row>
    <row r="507" spans="6:13">
      <c r="F507" s="639"/>
      <c r="K507" s="632"/>
      <c r="M507" s="632"/>
    </row>
    <row r="508" spans="6:13">
      <c r="F508" s="639"/>
      <c r="K508" s="632"/>
      <c r="M508" s="632"/>
    </row>
    <row r="509" spans="6:13">
      <c r="F509" s="639"/>
      <c r="K509" s="632"/>
      <c r="M509" s="632"/>
    </row>
    <row r="510" spans="6:13">
      <c r="F510" s="639"/>
      <c r="K510" s="632"/>
      <c r="M510" s="632"/>
    </row>
    <row r="511" spans="6:13">
      <c r="F511" s="639"/>
      <c r="K511" s="632"/>
      <c r="M511" s="632"/>
    </row>
    <row r="512" spans="6:13">
      <c r="F512" s="639"/>
      <c r="K512" s="632"/>
      <c r="M512" s="632"/>
    </row>
    <row r="513" spans="6:13">
      <c r="F513" s="639"/>
      <c r="K513" s="632"/>
      <c r="M513" s="632"/>
    </row>
    <row r="514" spans="6:13">
      <c r="F514" s="639"/>
      <c r="K514" s="632"/>
      <c r="M514" s="632"/>
    </row>
    <row r="515" spans="6:13">
      <c r="F515" s="639"/>
      <c r="K515" s="632"/>
      <c r="M515" s="632"/>
    </row>
    <row r="516" spans="6:13">
      <c r="F516" s="639"/>
      <c r="K516" s="632"/>
      <c r="M516" s="632"/>
    </row>
    <row r="517" spans="6:13">
      <c r="F517" s="639"/>
      <c r="K517" s="632"/>
      <c r="M517" s="632"/>
    </row>
    <row r="518" spans="6:13">
      <c r="F518" s="639"/>
      <c r="K518" s="632"/>
      <c r="M518" s="632"/>
    </row>
    <row r="519" spans="6:13">
      <c r="F519" s="639"/>
      <c r="K519" s="632"/>
      <c r="M519" s="632"/>
    </row>
    <row r="520" spans="6:13">
      <c r="F520" s="639"/>
      <c r="K520" s="632"/>
      <c r="M520" s="632"/>
    </row>
    <row r="521" spans="6:13">
      <c r="F521" s="639"/>
      <c r="K521" s="632"/>
      <c r="M521" s="632"/>
    </row>
    <row r="522" spans="6:13">
      <c r="F522" s="639"/>
      <c r="K522" s="632"/>
      <c r="M522" s="632"/>
    </row>
    <row r="523" spans="6:13">
      <c r="F523" s="639"/>
      <c r="K523" s="632"/>
      <c r="M523" s="632"/>
    </row>
    <row r="524" spans="6:13">
      <c r="F524" s="639"/>
      <c r="K524" s="632"/>
      <c r="M524" s="632"/>
    </row>
    <row r="525" spans="6:13">
      <c r="F525" s="639"/>
      <c r="K525" s="632"/>
      <c r="M525" s="632"/>
    </row>
    <row r="526" spans="6:13">
      <c r="F526" s="639"/>
      <c r="K526" s="632"/>
      <c r="M526" s="632"/>
    </row>
    <row r="527" spans="6:13">
      <c r="F527" s="639"/>
      <c r="K527" s="632"/>
      <c r="M527" s="632"/>
    </row>
    <row r="528" spans="6:13">
      <c r="F528" s="639"/>
      <c r="K528" s="632"/>
      <c r="M528" s="632"/>
    </row>
    <row r="529" spans="6:13">
      <c r="F529" s="639"/>
      <c r="K529" s="632"/>
      <c r="M529" s="632"/>
    </row>
    <row r="530" spans="6:13">
      <c r="F530" s="639"/>
      <c r="K530" s="632"/>
      <c r="M530" s="632"/>
    </row>
    <row r="531" spans="6:13">
      <c r="F531" s="639"/>
      <c r="K531" s="632"/>
      <c r="M531" s="632"/>
    </row>
    <row r="532" spans="6:13">
      <c r="F532" s="639"/>
      <c r="K532" s="632"/>
      <c r="M532" s="632"/>
    </row>
    <row r="533" spans="6:13">
      <c r="F533" s="639"/>
      <c r="K533" s="632"/>
      <c r="M533" s="632"/>
    </row>
    <row r="534" spans="6:13">
      <c r="F534" s="639"/>
      <c r="K534" s="632"/>
      <c r="M534" s="632"/>
    </row>
    <row r="535" spans="6:13">
      <c r="F535" s="639"/>
      <c r="K535" s="632"/>
      <c r="M535" s="632"/>
    </row>
    <row r="536" spans="6:13">
      <c r="F536" s="639"/>
      <c r="K536" s="632"/>
      <c r="M536" s="632"/>
    </row>
    <row r="537" spans="6:13">
      <c r="F537" s="639"/>
      <c r="K537" s="632"/>
      <c r="M537" s="632"/>
    </row>
    <row r="538" spans="6:13">
      <c r="F538" s="639"/>
      <c r="K538" s="632"/>
      <c r="M538" s="632"/>
    </row>
    <row r="539" spans="6:13">
      <c r="F539" s="639"/>
      <c r="K539" s="632"/>
      <c r="M539" s="632"/>
    </row>
    <row r="540" spans="6:13">
      <c r="F540" s="639"/>
      <c r="K540" s="632"/>
      <c r="M540" s="632"/>
    </row>
    <row r="541" spans="6:13">
      <c r="F541" s="639"/>
      <c r="K541" s="632"/>
      <c r="M541" s="632"/>
    </row>
    <row r="542" spans="6:13">
      <c r="F542" s="639"/>
      <c r="K542" s="632"/>
      <c r="M542" s="632"/>
    </row>
    <row r="543" spans="6:13">
      <c r="F543" s="639"/>
      <c r="K543" s="632"/>
      <c r="M543" s="632"/>
    </row>
    <row r="544" spans="6:13">
      <c r="F544" s="639"/>
      <c r="K544" s="632"/>
      <c r="M544" s="632"/>
    </row>
    <row r="545" spans="6:13">
      <c r="F545" s="639"/>
      <c r="K545" s="632"/>
      <c r="M545" s="632"/>
    </row>
    <row r="546" spans="6:13">
      <c r="F546" s="639"/>
      <c r="K546" s="632"/>
      <c r="M546" s="632"/>
    </row>
    <row r="547" spans="6:13">
      <c r="F547" s="639"/>
      <c r="K547" s="632"/>
      <c r="M547" s="632"/>
    </row>
    <row r="548" spans="6:13">
      <c r="F548" s="639"/>
      <c r="K548" s="632"/>
      <c r="M548" s="632"/>
    </row>
    <row r="549" spans="6:13">
      <c r="F549" s="639"/>
      <c r="K549" s="632"/>
      <c r="M549" s="632"/>
    </row>
    <row r="550" spans="6:13">
      <c r="F550" s="639"/>
      <c r="K550" s="632"/>
      <c r="M550" s="632"/>
    </row>
    <row r="551" spans="6:13">
      <c r="F551" s="639"/>
      <c r="K551" s="632"/>
      <c r="M551" s="632"/>
    </row>
    <row r="552" spans="6:13">
      <c r="F552" s="639"/>
      <c r="K552" s="632"/>
      <c r="M552" s="632"/>
    </row>
    <row r="553" spans="6:13">
      <c r="F553" s="639"/>
      <c r="K553" s="632"/>
      <c r="M553" s="632"/>
    </row>
    <row r="554" spans="6:13">
      <c r="F554" s="639"/>
      <c r="K554" s="632"/>
      <c r="M554" s="632"/>
    </row>
    <row r="555" spans="6:13">
      <c r="F555" s="639"/>
      <c r="K555" s="632"/>
      <c r="M555" s="632"/>
    </row>
    <row r="556" spans="6:13">
      <c r="F556" s="639"/>
      <c r="K556" s="632"/>
      <c r="M556" s="632"/>
    </row>
    <row r="557" spans="6:13">
      <c r="F557" s="639"/>
      <c r="K557" s="632"/>
      <c r="M557" s="632"/>
    </row>
    <row r="558" spans="6:13">
      <c r="F558" s="639"/>
      <c r="K558" s="632"/>
      <c r="M558" s="632"/>
    </row>
    <row r="559" spans="6:13">
      <c r="F559" s="639"/>
      <c r="K559" s="632"/>
      <c r="M559" s="632"/>
    </row>
    <row r="560" spans="6:13">
      <c r="F560" s="639"/>
      <c r="K560" s="632"/>
      <c r="M560" s="632"/>
    </row>
    <row r="561" spans="6:13">
      <c r="F561" s="639"/>
      <c r="K561" s="632"/>
      <c r="M561" s="632"/>
    </row>
    <row r="562" spans="6:13">
      <c r="F562" s="639"/>
      <c r="K562" s="632"/>
      <c r="M562" s="632"/>
    </row>
    <row r="563" spans="6:13">
      <c r="F563" s="639"/>
      <c r="K563" s="632"/>
      <c r="M563" s="632"/>
    </row>
    <row r="564" spans="6:13">
      <c r="F564" s="639"/>
      <c r="K564" s="632"/>
      <c r="M564" s="632"/>
    </row>
    <row r="565" spans="6:13">
      <c r="F565" s="639"/>
      <c r="K565" s="632"/>
      <c r="M565" s="632"/>
    </row>
    <row r="566" spans="6:13">
      <c r="F566" s="639"/>
      <c r="K566" s="632"/>
      <c r="M566" s="632"/>
    </row>
    <row r="567" spans="6:13">
      <c r="F567" s="639"/>
      <c r="K567" s="632"/>
      <c r="M567" s="632"/>
    </row>
    <row r="568" spans="6:13">
      <c r="F568" s="639"/>
      <c r="K568" s="632"/>
      <c r="M568" s="632"/>
    </row>
    <row r="569" spans="6:13">
      <c r="F569" s="639"/>
      <c r="K569" s="632"/>
      <c r="M569" s="632"/>
    </row>
    <row r="570" spans="6:13">
      <c r="F570" s="639"/>
      <c r="K570" s="632"/>
      <c r="M570" s="632"/>
    </row>
    <row r="571" spans="6:13">
      <c r="F571" s="639"/>
      <c r="K571" s="632"/>
      <c r="M571" s="632"/>
    </row>
    <row r="572" spans="6:13">
      <c r="F572" s="639"/>
      <c r="K572" s="632"/>
      <c r="M572" s="632"/>
    </row>
    <row r="573" spans="6:13">
      <c r="F573" s="639"/>
      <c r="K573" s="632"/>
      <c r="M573" s="632"/>
    </row>
    <row r="574" spans="6:13">
      <c r="F574" s="639"/>
      <c r="K574" s="632"/>
      <c r="M574" s="632"/>
    </row>
    <row r="575" spans="6:13">
      <c r="F575" s="639"/>
      <c r="K575" s="632"/>
      <c r="M575" s="632"/>
    </row>
    <row r="576" spans="6:13">
      <c r="F576" s="639"/>
      <c r="K576" s="632"/>
      <c r="M576" s="632"/>
    </row>
    <row r="577" spans="6:13">
      <c r="F577" s="639"/>
      <c r="K577" s="632"/>
      <c r="M577" s="632"/>
    </row>
    <row r="578" spans="6:13">
      <c r="F578" s="639"/>
      <c r="K578" s="632"/>
      <c r="M578" s="632"/>
    </row>
    <row r="579" spans="6:13">
      <c r="F579" s="639"/>
      <c r="K579" s="632"/>
      <c r="M579" s="632"/>
    </row>
    <row r="580" spans="6:13">
      <c r="F580" s="639"/>
      <c r="K580" s="632"/>
      <c r="M580" s="632"/>
    </row>
    <row r="581" spans="6:13">
      <c r="F581" s="639"/>
      <c r="K581" s="632"/>
      <c r="M581" s="632"/>
    </row>
    <row r="582" spans="6:13">
      <c r="F582" s="639"/>
      <c r="K582" s="632"/>
      <c r="M582" s="632"/>
    </row>
    <row r="583" spans="6:13">
      <c r="F583" s="639"/>
      <c r="K583" s="632"/>
      <c r="M583" s="632"/>
    </row>
    <row r="584" spans="6:13">
      <c r="F584" s="639"/>
      <c r="K584" s="632"/>
      <c r="M584" s="632"/>
    </row>
    <row r="585" spans="6:13">
      <c r="F585" s="639"/>
      <c r="K585" s="632"/>
      <c r="M585" s="632"/>
    </row>
    <row r="586" spans="6:13">
      <c r="F586" s="639"/>
      <c r="K586" s="632"/>
      <c r="M586" s="632"/>
    </row>
    <row r="587" spans="6:13">
      <c r="F587" s="639"/>
      <c r="K587" s="632"/>
      <c r="M587" s="632"/>
    </row>
    <row r="588" spans="6:13">
      <c r="F588" s="639"/>
      <c r="K588" s="632"/>
      <c r="M588" s="632"/>
    </row>
    <row r="589" spans="6:13">
      <c r="F589" s="639"/>
      <c r="K589" s="632"/>
      <c r="M589" s="632"/>
    </row>
    <row r="590" spans="6:13">
      <c r="F590" s="639"/>
      <c r="K590" s="632"/>
      <c r="M590" s="632"/>
    </row>
    <row r="591" spans="6:13">
      <c r="F591" s="639"/>
      <c r="K591" s="632"/>
      <c r="M591" s="632"/>
    </row>
    <row r="592" spans="6:13">
      <c r="F592" s="639"/>
      <c r="K592" s="632"/>
      <c r="M592" s="632"/>
    </row>
    <row r="593" spans="6:13">
      <c r="F593" s="639"/>
      <c r="K593" s="632"/>
      <c r="M593" s="632"/>
    </row>
    <row r="594" spans="6:13">
      <c r="F594" s="639"/>
      <c r="K594" s="632"/>
      <c r="M594" s="632"/>
    </row>
    <row r="595" spans="6:13">
      <c r="F595" s="639"/>
      <c r="K595" s="632"/>
      <c r="M595" s="632"/>
    </row>
    <row r="596" spans="6:13">
      <c r="F596" s="639"/>
      <c r="K596" s="632"/>
      <c r="M596" s="632"/>
    </row>
    <row r="597" spans="6:13">
      <c r="F597" s="639"/>
      <c r="K597" s="632"/>
      <c r="M597" s="632"/>
    </row>
    <row r="598" spans="6:13">
      <c r="F598" s="639"/>
      <c r="K598" s="632"/>
      <c r="M598" s="632"/>
    </row>
    <row r="599" spans="6:13">
      <c r="F599" s="639"/>
      <c r="K599" s="632"/>
      <c r="M599" s="632"/>
    </row>
    <row r="600" spans="6:13">
      <c r="F600" s="639"/>
      <c r="K600" s="632"/>
      <c r="M600" s="632"/>
    </row>
    <row r="601" spans="6:13">
      <c r="F601" s="639"/>
      <c r="K601" s="632"/>
      <c r="M601" s="632"/>
    </row>
    <row r="602" spans="6:13">
      <c r="F602" s="639"/>
      <c r="K602" s="632"/>
      <c r="M602" s="632"/>
    </row>
    <row r="603" spans="6:13">
      <c r="F603" s="639"/>
      <c r="K603" s="632"/>
      <c r="M603" s="632"/>
    </row>
    <row r="604" spans="6:13">
      <c r="F604" s="639"/>
      <c r="K604" s="632"/>
      <c r="M604" s="632"/>
    </row>
    <row r="605" spans="6:13">
      <c r="F605" s="639"/>
      <c r="K605" s="632"/>
      <c r="M605" s="632"/>
    </row>
    <row r="606" spans="6:13">
      <c r="F606" s="639"/>
      <c r="K606" s="632"/>
      <c r="M606" s="632"/>
    </row>
    <row r="607" spans="6:13">
      <c r="F607" s="639"/>
      <c r="K607" s="632"/>
      <c r="M607" s="632"/>
    </row>
    <row r="608" spans="6:13">
      <c r="F608" s="639"/>
      <c r="K608" s="632"/>
      <c r="M608" s="632"/>
    </row>
    <row r="609" spans="6:13">
      <c r="F609" s="639"/>
      <c r="K609" s="632"/>
      <c r="M609" s="632"/>
    </row>
    <row r="610" spans="6:13">
      <c r="F610" s="639"/>
      <c r="K610" s="632"/>
      <c r="M610" s="632"/>
    </row>
    <row r="611" spans="6:13">
      <c r="F611" s="639"/>
      <c r="K611" s="632"/>
      <c r="M611" s="632"/>
    </row>
    <row r="612" spans="6:13">
      <c r="F612" s="639"/>
      <c r="K612" s="632"/>
      <c r="M612" s="632"/>
    </row>
    <row r="613" spans="6:13">
      <c r="F613" s="639"/>
      <c r="K613" s="632"/>
      <c r="M613" s="632"/>
    </row>
    <row r="614" spans="6:13">
      <c r="F614" s="639"/>
      <c r="K614" s="632"/>
      <c r="M614" s="632"/>
    </row>
    <row r="615" spans="6:13">
      <c r="F615" s="639"/>
      <c r="K615" s="632"/>
      <c r="M615" s="632"/>
    </row>
    <row r="616" spans="6:13">
      <c r="F616" s="639"/>
      <c r="K616" s="632"/>
      <c r="M616" s="632"/>
    </row>
    <row r="617" spans="6:13">
      <c r="F617" s="639"/>
      <c r="K617" s="632"/>
      <c r="M617" s="632"/>
    </row>
    <row r="618" spans="6:13">
      <c r="F618" s="639"/>
      <c r="K618" s="632"/>
      <c r="M618" s="632"/>
    </row>
    <row r="619" spans="6:13">
      <c r="F619" s="639"/>
      <c r="K619" s="632"/>
      <c r="M619" s="632"/>
    </row>
    <row r="620" spans="6:13">
      <c r="F620" s="639"/>
      <c r="K620" s="632"/>
      <c r="M620" s="632"/>
    </row>
    <row r="621" spans="6:13">
      <c r="F621" s="639"/>
      <c r="K621" s="632"/>
      <c r="M621" s="632"/>
    </row>
    <row r="622" spans="6:13">
      <c r="F622" s="639"/>
      <c r="K622" s="632"/>
      <c r="M622" s="632"/>
    </row>
    <row r="623" spans="6:13">
      <c r="F623" s="639"/>
      <c r="K623" s="632"/>
      <c r="M623" s="632"/>
    </row>
    <row r="624" spans="6:13">
      <c r="F624" s="639"/>
      <c r="K624" s="632"/>
      <c r="M624" s="632"/>
    </row>
    <row r="625" spans="6:13">
      <c r="F625" s="639"/>
      <c r="K625" s="632"/>
      <c r="M625" s="632"/>
    </row>
    <row r="626" spans="6:13">
      <c r="F626" s="639"/>
      <c r="K626" s="632"/>
      <c r="M626" s="632"/>
    </row>
    <row r="627" spans="6:13">
      <c r="F627" s="639"/>
      <c r="K627" s="632"/>
      <c r="M627" s="632"/>
    </row>
    <row r="628" spans="6:13">
      <c r="F628" s="639"/>
      <c r="K628" s="632"/>
      <c r="M628" s="632"/>
    </row>
    <row r="629" spans="6:13">
      <c r="F629" s="639"/>
      <c r="K629" s="632"/>
      <c r="M629" s="632"/>
    </row>
    <row r="630" spans="6:13">
      <c r="F630" s="639"/>
      <c r="K630" s="632"/>
      <c r="M630" s="632"/>
    </row>
    <row r="631" spans="6:13">
      <c r="F631" s="639"/>
      <c r="K631" s="632"/>
      <c r="M631" s="632"/>
    </row>
    <row r="632" spans="6:13">
      <c r="F632" s="639"/>
      <c r="K632" s="632"/>
      <c r="M632" s="632"/>
    </row>
    <row r="633" spans="6:13">
      <c r="F633" s="639"/>
      <c r="K633" s="632"/>
      <c r="M633" s="632"/>
    </row>
    <row r="634" spans="6:13">
      <c r="F634" s="639"/>
      <c r="K634" s="632"/>
      <c r="M634" s="632"/>
    </row>
    <row r="635" spans="6:13">
      <c r="F635" s="639"/>
      <c r="K635" s="632"/>
      <c r="M635" s="632"/>
    </row>
    <row r="636" spans="6:13">
      <c r="F636" s="639"/>
      <c r="K636" s="632"/>
      <c r="M636" s="632"/>
    </row>
    <row r="637" spans="6:13">
      <c r="F637" s="639"/>
      <c r="K637" s="632"/>
      <c r="M637" s="632"/>
    </row>
    <row r="638" spans="6:13">
      <c r="F638" s="639"/>
      <c r="K638" s="632"/>
      <c r="M638" s="632"/>
    </row>
    <row r="639" spans="6:13">
      <c r="F639" s="639"/>
      <c r="K639" s="632"/>
      <c r="M639" s="632"/>
    </row>
    <row r="640" spans="6:13">
      <c r="F640" s="639"/>
      <c r="K640" s="632"/>
      <c r="M640" s="632"/>
    </row>
    <row r="641" spans="6:13">
      <c r="F641" s="639"/>
      <c r="K641" s="632"/>
      <c r="M641" s="632"/>
    </row>
    <row r="642" spans="6:13">
      <c r="F642" s="639"/>
      <c r="K642" s="632"/>
      <c r="M642" s="632"/>
    </row>
    <row r="643" spans="6:13">
      <c r="F643" s="639"/>
      <c r="K643" s="632"/>
      <c r="M643" s="632"/>
    </row>
    <row r="644" spans="6:13">
      <c r="F644" s="639"/>
      <c r="K644" s="632"/>
      <c r="M644" s="632"/>
    </row>
    <row r="645" spans="6:13">
      <c r="F645" s="639"/>
      <c r="K645" s="632"/>
      <c r="M645" s="632"/>
    </row>
    <row r="646" spans="6:13">
      <c r="F646" s="639"/>
      <c r="K646" s="632"/>
      <c r="M646" s="632"/>
    </row>
    <row r="647" spans="6:13">
      <c r="F647" s="639"/>
      <c r="K647" s="632"/>
      <c r="M647" s="632"/>
    </row>
    <row r="648" spans="6:13">
      <c r="F648" s="639"/>
      <c r="K648" s="632"/>
      <c r="M648" s="632"/>
    </row>
    <row r="649" spans="6:13">
      <c r="F649" s="639"/>
      <c r="K649" s="632"/>
      <c r="M649" s="632"/>
    </row>
    <row r="650" spans="6:13">
      <c r="F650" s="639"/>
      <c r="K650" s="632"/>
      <c r="M650" s="632"/>
    </row>
    <row r="651" spans="6:13">
      <c r="F651" s="639"/>
      <c r="K651" s="632"/>
      <c r="M651" s="632"/>
    </row>
    <row r="652" spans="6:13">
      <c r="F652" s="639"/>
      <c r="K652" s="632"/>
      <c r="M652" s="632"/>
    </row>
    <row r="653" spans="6:13">
      <c r="F653" s="639"/>
      <c r="K653" s="632"/>
      <c r="M653" s="632"/>
    </row>
    <row r="654" spans="6:13">
      <c r="F654" s="639"/>
      <c r="K654" s="632"/>
      <c r="M654" s="632"/>
    </row>
    <row r="655" spans="6:13">
      <c r="F655" s="639"/>
      <c r="K655" s="632"/>
      <c r="M655" s="632"/>
    </row>
    <row r="656" spans="6:13">
      <c r="F656" s="639"/>
      <c r="K656" s="632"/>
      <c r="M656" s="632"/>
    </row>
    <row r="657" spans="6:13">
      <c r="F657" s="639"/>
      <c r="K657" s="632"/>
      <c r="M657" s="632"/>
    </row>
    <row r="658" spans="6:13">
      <c r="F658" s="639"/>
      <c r="K658" s="632"/>
      <c r="M658" s="632"/>
    </row>
    <row r="659" spans="6:13">
      <c r="F659" s="639"/>
      <c r="K659" s="632"/>
      <c r="M659" s="632"/>
    </row>
    <row r="660" spans="6:13">
      <c r="F660" s="639"/>
      <c r="K660" s="632"/>
      <c r="M660" s="632"/>
    </row>
    <row r="661" spans="6:13">
      <c r="F661" s="639"/>
      <c r="K661" s="632"/>
      <c r="M661" s="632"/>
    </row>
    <row r="662" spans="6:13">
      <c r="F662" s="639"/>
      <c r="K662" s="632"/>
      <c r="M662" s="632"/>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0" tint="-0.249977111117893"/>
  </sheetPr>
  <dimension ref="A1:N662"/>
  <sheetViews>
    <sheetView topLeftCell="A7"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8.7109375" style="313" customWidth="1"/>
    <col min="11" max="11" width="9.140625" style="314" customWidth="1"/>
    <col min="12" max="12" width="15.28515625" style="314" customWidth="1"/>
    <col min="13" max="13" width="11.5703125" style="314" customWidth="1"/>
    <col min="14" max="16384" width="9.140625" style="314"/>
  </cols>
  <sheetData>
    <row r="1" spans="1:14" ht="24" customHeight="1">
      <c r="A1" s="311" t="s">
        <v>357</v>
      </c>
      <c r="B1" s="312"/>
      <c r="C1" s="312"/>
      <c r="D1" s="312"/>
      <c r="E1" s="312"/>
      <c r="F1" s="312"/>
      <c r="G1" s="312"/>
      <c r="H1" s="312"/>
      <c r="I1" s="312"/>
    </row>
    <row r="2" spans="1:14" ht="12.75" customHeight="1" thickBot="1">
      <c r="A2" s="315"/>
      <c r="B2" s="315"/>
      <c r="C2" s="315"/>
      <c r="D2" s="315"/>
      <c r="E2" s="315"/>
      <c r="F2" s="315"/>
      <c r="G2" s="315"/>
      <c r="H2" s="315"/>
      <c r="I2" s="315"/>
    </row>
    <row r="3" spans="1:14" ht="3.2" customHeight="1" thickTop="1">
      <c r="A3" s="316"/>
      <c r="B3" s="316"/>
      <c r="C3" s="316"/>
      <c r="D3" s="316"/>
      <c r="E3" s="316"/>
      <c r="F3" s="316"/>
      <c r="G3" s="316"/>
      <c r="H3" s="316"/>
      <c r="I3" s="316"/>
    </row>
    <row r="4" spans="1:14" ht="6.75" customHeight="1">
      <c r="A4" s="317"/>
      <c r="B4" s="317"/>
      <c r="C4" s="317"/>
      <c r="D4" s="317"/>
      <c r="E4" s="317"/>
      <c r="F4" s="317"/>
      <c r="G4" s="317"/>
      <c r="H4" s="317"/>
      <c r="I4" s="317"/>
    </row>
    <row r="5" spans="1:14" ht="14.25" customHeight="1">
      <c r="A5" s="315"/>
      <c r="B5" s="861" t="s">
        <v>358</v>
      </c>
      <c r="C5" s="862"/>
      <c r="D5" s="863"/>
      <c r="E5" s="312"/>
      <c r="F5" s="861" t="s">
        <v>359</v>
      </c>
      <c r="G5" s="862"/>
      <c r="H5" s="863"/>
      <c r="I5" s="312"/>
      <c r="J5" s="318"/>
    </row>
    <row r="6" spans="1:14">
      <c r="A6" s="319"/>
      <c r="B6" s="320"/>
      <c r="C6" s="321" t="s">
        <v>360</v>
      </c>
      <c r="D6" s="483">
        <f>'Ann7'!E9</f>
        <v>0</v>
      </c>
      <c r="E6" s="312"/>
      <c r="F6" s="320"/>
      <c r="G6" s="321"/>
      <c r="H6" s="356">
        <f>Loan_Amount/2*Loan_Years*Interest_Rate</f>
        <v>0</v>
      </c>
      <c r="I6" s="312"/>
      <c r="J6" s="318"/>
    </row>
    <row r="7" spans="1:14">
      <c r="A7" s="319"/>
      <c r="B7" s="320"/>
      <c r="C7" s="321" t="s">
        <v>362</v>
      </c>
      <c r="D7" s="323">
        <f>IF('Ann7'!D9="",1%,'Ann7'!D9)</f>
        <v>0</v>
      </c>
      <c r="E7" s="312"/>
      <c r="F7" s="320"/>
      <c r="G7" s="321" t="s">
        <v>363</v>
      </c>
      <c r="H7" s="324" t="str">
        <f>IF(Values_Entered,Loan_Years*Num_Pmt_Per_Year,"")</f>
        <v/>
      </c>
      <c r="I7" s="325"/>
      <c r="J7" s="318"/>
    </row>
    <row r="8" spans="1:14">
      <c r="A8" s="319"/>
      <c r="B8" s="320"/>
      <c r="C8" s="321" t="s">
        <v>364</v>
      </c>
      <c r="D8" s="326">
        <f>IF('Ann7'!C9=0,2,'Ann7'!C9)</f>
        <v>2</v>
      </c>
      <c r="E8" s="312"/>
      <c r="F8" s="320"/>
      <c r="G8" s="321" t="s">
        <v>365</v>
      </c>
      <c r="H8" s="324" t="str">
        <f>IF(Values_Entered,Number_of_Payments,"")</f>
        <v/>
      </c>
      <c r="I8" s="325"/>
      <c r="J8" s="318"/>
    </row>
    <row r="9" spans="1:14">
      <c r="A9" s="319"/>
      <c r="B9" s="320"/>
      <c r="C9" s="321" t="s">
        <v>366</v>
      </c>
      <c r="D9" s="326">
        <v>1</v>
      </c>
      <c r="E9" s="312"/>
      <c r="F9" s="320"/>
      <c r="G9" s="321" t="s">
        <v>367</v>
      </c>
      <c r="H9" s="322" t="str">
        <f>IF(Values_Entered,SUMIF(Beg_Bal,"&gt;0",Extra_Pay),"")</f>
        <v/>
      </c>
      <c r="I9" s="325"/>
      <c r="J9" s="318"/>
    </row>
    <row r="10" spans="1:14">
      <c r="A10" s="319"/>
      <c r="B10" s="320"/>
      <c r="C10" s="321" t="s">
        <v>368</v>
      </c>
      <c r="D10" s="327">
        <f>'Ann7'!B9</f>
        <v>0</v>
      </c>
      <c r="E10" s="312"/>
      <c r="F10" s="328"/>
      <c r="G10" s="329" t="s">
        <v>369</v>
      </c>
      <c r="H10" s="322" t="str">
        <f>IF(Values_Entered,SUMIF(Beg_Bal,"&gt;0",Int),"")</f>
        <v/>
      </c>
      <c r="I10" s="325"/>
      <c r="J10" s="318"/>
    </row>
    <row r="11" spans="1:14">
      <c r="A11" s="319"/>
      <c r="B11" s="328"/>
      <c r="C11" s="329" t="s">
        <v>370</v>
      </c>
      <c r="D11" s="330"/>
      <c r="E11" s="312"/>
      <c r="F11" s="315"/>
      <c r="G11" s="315"/>
      <c r="H11" s="315"/>
      <c r="I11" s="325"/>
      <c r="J11" s="318"/>
    </row>
    <row r="12" spans="1:14">
      <c r="A12" s="315"/>
      <c r="B12" s="315"/>
      <c r="C12" s="315"/>
      <c r="D12" s="315"/>
      <c r="E12" s="315"/>
      <c r="F12" s="315"/>
      <c r="G12" s="315"/>
      <c r="H12" s="315"/>
      <c r="I12" s="315"/>
      <c r="J12" s="318"/>
    </row>
    <row r="13" spans="1:14">
      <c r="A13" s="315"/>
      <c r="B13" s="331" t="s">
        <v>371</v>
      </c>
      <c r="C13" s="864">
        <f>'Ann7'!A9</f>
        <v>0</v>
      </c>
      <c r="D13" s="865"/>
      <c r="E13" s="332"/>
      <c r="F13" s="315"/>
      <c r="G13" s="315"/>
      <c r="H13" s="315"/>
      <c r="I13" s="315"/>
      <c r="J13" s="318"/>
      <c r="M13" s="590"/>
      <c r="N13" s="590"/>
    </row>
    <row r="14" spans="1:14" ht="33" customHeight="1" thickBot="1">
      <c r="A14" s="315"/>
      <c r="B14" s="315"/>
      <c r="C14" s="315"/>
      <c r="D14" s="315"/>
      <c r="E14" s="315"/>
      <c r="F14" s="315"/>
      <c r="G14" s="315"/>
      <c r="H14" s="315"/>
      <c r="I14" s="315"/>
      <c r="J14" s="318"/>
      <c r="K14" s="333"/>
      <c r="L14" s="333"/>
      <c r="M14" s="590">
        <f>SUM(M17:M400)</f>
        <v>0</v>
      </c>
    </row>
    <row r="15" spans="1:14" ht="3.2" customHeight="1" thickTop="1">
      <c r="A15" s="316"/>
      <c r="B15" s="316"/>
      <c r="C15" s="316"/>
      <c r="D15" s="316"/>
      <c r="E15" s="316"/>
      <c r="F15" s="316"/>
      <c r="G15" s="316"/>
      <c r="H15" s="316"/>
      <c r="I15" s="316"/>
      <c r="J15" s="318"/>
    </row>
    <row r="16" spans="1:14"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4" s="339" customFormat="1" ht="17.45" customHeight="1" thickTop="1">
      <c r="A17" s="316"/>
      <c r="B17" s="588">
        <f>Loan_Start</f>
        <v>0</v>
      </c>
      <c r="C17" s="340"/>
      <c r="D17" s="340"/>
      <c r="E17" s="340"/>
      <c r="F17" s="340"/>
      <c r="G17" s="340"/>
      <c r="H17" s="340"/>
      <c r="I17" s="341"/>
      <c r="K17" s="571">
        <f>H18-J18</f>
        <v>0</v>
      </c>
      <c r="M17" s="571">
        <f>K17+J17</f>
        <v>0</v>
      </c>
    </row>
    <row r="18" spans="1:14" s="339" customFormat="1">
      <c r="A18" s="342">
        <f>IF(Values_Entered,1,0)</f>
        <v>0</v>
      </c>
      <c r="B18" s="343">
        <f t="shared" ref="B18:B81" si="0">IF(Pay_Num&lt;&gt;0,DATE(YEAR(Loan_Start),MONTH(Loan_Start)+(Pay_Num)*12/Num_Pmt_Per_Year,DAY(Loan_Start)),0)</f>
        <v>0</v>
      </c>
      <c r="C18" s="489">
        <f>IF(Values_Entered,Loan_Amount,0)</f>
        <v>0</v>
      </c>
      <c r="D18" s="489">
        <f>G18+H18</f>
        <v>0</v>
      </c>
      <c r="E18" s="490">
        <f t="shared" ref="E18:E81" si="1">IF(AND(Pay_Num&lt;&gt;0,Sched_Pay+Scheduled_Extra_Payments&lt;Beg_Bal),Scheduled_Extra_Payments,IF(AND(Pay_Num&lt;&gt;0,Beg_Bal-Sched_Pay&gt;0),Beg_Bal-Sched_Pay,IF(Pay_Num&lt;&gt;0,0,0)))</f>
        <v>0</v>
      </c>
      <c r="F18" s="489">
        <f>E18+D18</f>
        <v>0</v>
      </c>
      <c r="G18" s="489">
        <f t="shared" ref="G18" si="2">IF(Pay_Num&lt;&gt;0,Loan_Amount/Loan_Years/Num_Pmt_Per_Year,0)</f>
        <v>0</v>
      </c>
      <c r="H18" s="489">
        <f>IF(Pay_Num&lt;&gt;0,Beg_Bal*(Interest_Rate/Num_Pmt_Per_Year),0)</f>
        <v>0</v>
      </c>
      <c r="I18" s="489">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4" s="339" customFormat="1" ht="12.75" customHeight="1">
      <c r="A19" s="342">
        <f t="shared" ref="A19:A82" si="6">IF(Values_Entered,A18+1,0)</f>
        <v>0</v>
      </c>
      <c r="B19" s="343">
        <f t="shared" si="0"/>
        <v>0</v>
      </c>
      <c r="C19" s="489">
        <f t="shared" ref="C19:C82" si="7">IF(Pay_Num&lt;&gt;0,I18,0)</f>
        <v>0</v>
      </c>
      <c r="D19" s="489">
        <f t="shared" ref="D19:D82" si="8">G19+H19</f>
        <v>0</v>
      </c>
      <c r="E19" s="490">
        <f t="shared" si="1"/>
        <v>0</v>
      </c>
      <c r="F19" s="489">
        <f t="shared" ref="F19:F82" si="9">IF(AND(Pay_Num&lt;&gt;0,Sched_Pay+Extra_Pay&lt;Beg_Bal),Sched_Pay+Extra_Pay,IF(Pay_Num&lt;&gt;0,Beg_Bal,0))</f>
        <v>0</v>
      </c>
      <c r="G19" s="489">
        <f t="shared" ref="G19:G82" si="10">IF(I18=0,0,IF(Pay_Num&lt;&gt;0,Loan_Amount/Loan_Years/Num_Pmt_Per_Year,0))</f>
        <v>0</v>
      </c>
      <c r="H19" s="489">
        <f t="shared" ref="H19:H82" si="11">IF(Pay_Num&lt;&gt;0,Beg_Bal*Interest_Rate/Num_Pmt_Per_Year,0)</f>
        <v>0</v>
      </c>
      <c r="I19" s="489">
        <f t="shared" si="3"/>
        <v>0</v>
      </c>
      <c r="J19" s="571">
        <f t="shared" ref="J19:J82" si="12">DAYS360(L19,B19)/360*H19</f>
        <v>0</v>
      </c>
      <c r="K19" s="571">
        <f t="shared" si="4"/>
        <v>0</v>
      </c>
      <c r="L19" s="587">
        <f t="shared" ref="L19:L82" si="13">DATE(YEAR(B19),1,1)</f>
        <v>1</v>
      </c>
      <c r="M19" s="571">
        <f t="shared" si="5"/>
        <v>0</v>
      </c>
    </row>
    <row r="20" spans="1:14" s="339" customFormat="1" ht="12.75" customHeight="1">
      <c r="A20" s="342">
        <f t="shared" si="6"/>
        <v>0</v>
      </c>
      <c r="B20" s="343">
        <f t="shared" si="0"/>
        <v>0</v>
      </c>
      <c r="C20" s="489">
        <f t="shared" si="7"/>
        <v>0</v>
      </c>
      <c r="D20" s="489">
        <f t="shared" si="8"/>
        <v>0</v>
      </c>
      <c r="E20" s="490">
        <f t="shared" si="1"/>
        <v>0</v>
      </c>
      <c r="F20" s="489">
        <f t="shared" si="9"/>
        <v>0</v>
      </c>
      <c r="G20" s="489">
        <f t="shared" si="10"/>
        <v>0</v>
      </c>
      <c r="H20" s="489">
        <f t="shared" si="11"/>
        <v>0</v>
      </c>
      <c r="I20" s="489">
        <f t="shared" si="3"/>
        <v>0</v>
      </c>
      <c r="J20" s="571">
        <f t="shared" si="12"/>
        <v>0</v>
      </c>
      <c r="K20" s="571">
        <f t="shared" si="4"/>
        <v>0</v>
      </c>
      <c r="L20" s="587">
        <f t="shared" si="13"/>
        <v>1</v>
      </c>
      <c r="M20" s="571">
        <f t="shared" si="5"/>
        <v>0</v>
      </c>
    </row>
    <row r="21" spans="1:14" s="339" customFormat="1">
      <c r="A21" s="342">
        <f t="shared" si="6"/>
        <v>0</v>
      </c>
      <c r="B21" s="343">
        <f t="shared" si="0"/>
        <v>0</v>
      </c>
      <c r="C21" s="489">
        <f t="shared" si="7"/>
        <v>0</v>
      </c>
      <c r="D21" s="489">
        <f t="shared" si="8"/>
        <v>0</v>
      </c>
      <c r="E21" s="490">
        <f t="shared" si="1"/>
        <v>0</v>
      </c>
      <c r="F21" s="489">
        <f t="shared" si="9"/>
        <v>0</v>
      </c>
      <c r="G21" s="489">
        <f t="shared" si="10"/>
        <v>0</v>
      </c>
      <c r="H21" s="489">
        <f t="shared" si="11"/>
        <v>0</v>
      </c>
      <c r="I21" s="489">
        <f t="shared" si="3"/>
        <v>0</v>
      </c>
      <c r="J21" s="571">
        <f t="shared" si="12"/>
        <v>0</v>
      </c>
      <c r="K21" s="571">
        <f t="shared" si="4"/>
        <v>0</v>
      </c>
      <c r="L21" s="587">
        <f t="shared" si="13"/>
        <v>1</v>
      </c>
      <c r="M21" s="571">
        <f t="shared" si="5"/>
        <v>0</v>
      </c>
    </row>
    <row r="22" spans="1:14" s="349" customFormat="1">
      <c r="A22" s="347">
        <f t="shared" si="6"/>
        <v>0</v>
      </c>
      <c r="B22" s="348">
        <f t="shared" si="0"/>
        <v>0</v>
      </c>
      <c r="C22" s="491">
        <f t="shared" si="7"/>
        <v>0</v>
      </c>
      <c r="D22" s="489">
        <f t="shared" si="8"/>
        <v>0</v>
      </c>
      <c r="E22" s="492">
        <f t="shared" si="1"/>
        <v>0</v>
      </c>
      <c r="F22" s="491">
        <f t="shared" si="9"/>
        <v>0</v>
      </c>
      <c r="G22" s="489">
        <f t="shared" si="10"/>
        <v>0</v>
      </c>
      <c r="H22" s="491">
        <f t="shared" si="11"/>
        <v>0</v>
      </c>
      <c r="I22" s="491">
        <f t="shared" si="3"/>
        <v>0</v>
      </c>
      <c r="J22" s="571">
        <f t="shared" si="12"/>
        <v>0</v>
      </c>
      <c r="K22" s="571">
        <f t="shared" si="4"/>
        <v>0</v>
      </c>
      <c r="L22" s="587">
        <f t="shared" si="13"/>
        <v>1</v>
      </c>
      <c r="M22" s="571">
        <f t="shared" si="5"/>
        <v>0</v>
      </c>
      <c r="N22" s="339"/>
    </row>
    <row r="23" spans="1:14">
      <c r="A23" s="342">
        <f t="shared" si="6"/>
        <v>0</v>
      </c>
      <c r="B23" s="343">
        <f t="shared" si="0"/>
        <v>0</v>
      </c>
      <c r="C23" s="489">
        <f t="shared" si="7"/>
        <v>0</v>
      </c>
      <c r="D23" s="489">
        <f t="shared" si="8"/>
        <v>0</v>
      </c>
      <c r="E23" s="490">
        <f t="shared" si="1"/>
        <v>0</v>
      </c>
      <c r="F23" s="489">
        <f t="shared" si="9"/>
        <v>0</v>
      </c>
      <c r="G23" s="489">
        <f t="shared" si="10"/>
        <v>0</v>
      </c>
      <c r="H23" s="489">
        <f t="shared" si="11"/>
        <v>0</v>
      </c>
      <c r="I23" s="489">
        <f t="shared" si="3"/>
        <v>0</v>
      </c>
      <c r="J23" s="571">
        <f t="shared" si="12"/>
        <v>0</v>
      </c>
      <c r="K23" s="571">
        <f t="shared" si="4"/>
        <v>0</v>
      </c>
      <c r="L23" s="587">
        <f t="shared" si="13"/>
        <v>1</v>
      </c>
      <c r="M23" s="571">
        <f t="shared" si="5"/>
        <v>0</v>
      </c>
      <c r="N23" s="339"/>
    </row>
    <row r="24" spans="1:14">
      <c r="A24" s="342">
        <f t="shared" si="6"/>
        <v>0</v>
      </c>
      <c r="B24" s="343">
        <f t="shared" si="0"/>
        <v>0</v>
      </c>
      <c r="C24" s="489">
        <f t="shared" si="7"/>
        <v>0</v>
      </c>
      <c r="D24" s="489">
        <f t="shared" si="8"/>
        <v>0</v>
      </c>
      <c r="E24" s="490">
        <f t="shared" si="1"/>
        <v>0</v>
      </c>
      <c r="F24" s="489">
        <f t="shared" si="9"/>
        <v>0</v>
      </c>
      <c r="G24" s="489">
        <f t="shared" si="10"/>
        <v>0</v>
      </c>
      <c r="H24" s="489">
        <f t="shared" si="11"/>
        <v>0</v>
      </c>
      <c r="I24" s="489">
        <f t="shared" si="3"/>
        <v>0</v>
      </c>
      <c r="J24" s="571">
        <f t="shared" si="12"/>
        <v>0</v>
      </c>
      <c r="K24" s="571">
        <f t="shared" si="4"/>
        <v>0</v>
      </c>
      <c r="L24" s="587">
        <f t="shared" si="13"/>
        <v>1</v>
      </c>
      <c r="M24" s="571">
        <f t="shared" si="5"/>
        <v>0</v>
      </c>
      <c r="N24" s="339"/>
    </row>
    <row r="25" spans="1:14">
      <c r="A25" s="342">
        <f t="shared" si="6"/>
        <v>0</v>
      </c>
      <c r="B25" s="343">
        <f t="shared" si="0"/>
        <v>0</v>
      </c>
      <c r="C25" s="489">
        <f t="shared" si="7"/>
        <v>0</v>
      </c>
      <c r="D25" s="489">
        <f t="shared" si="8"/>
        <v>0</v>
      </c>
      <c r="E25" s="490">
        <f t="shared" si="1"/>
        <v>0</v>
      </c>
      <c r="F25" s="489">
        <f t="shared" si="9"/>
        <v>0</v>
      </c>
      <c r="G25" s="489">
        <f t="shared" si="10"/>
        <v>0</v>
      </c>
      <c r="H25" s="489">
        <f t="shared" si="11"/>
        <v>0</v>
      </c>
      <c r="I25" s="489">
        <f t="shared" si="3"/>
        <v>0</v>
      </c>
      <c r="J25" s="571">
        <f t="shared" si="12"/>
        <v>0</v>
      </c>
      <c r="K25" s="571">
        <f t="shared" si="4"/>
        <v>0</v>
      </c>
      <c r="L25" s="587">
        <f t="shared" si="13"/>
        <v>1</v>
      </c>
      <c r="M25" s="571">
        <f t="shared" si="5"/>
        <v>0</v>
      </c>
      <c r="N25" s="339"/>
    </row>
    <row r="26" spans="1:14">
      <c r="A26" s="342">
        <f t="shared" si="6"/>
        <v>0</v>
      </c>
      <c r="B26" s="343">
        <f t="shared" si="0"/>
        <v>0</v>
      </c>
      <c r="C26" s="489">
        <f t="shared" si="7"/>
        <v>0</v>
      </c>
      <c r="D26" s="489">
        <f t="shared" si="8"/>
        <v>0</v>
      </c>
      <c r="E26" s="490">
        <f t="shared" si="1"/>
        <v>0</v>
      </c>
      <c r="F26" s="489">
        <f t="shared" si="9"/>
        <v>0</v>
      </c>
      <c r="G26" s="489">
        <f t="shared" si="10"/>
        <v>0</v>
      </c>
      <c r="H26" s="489">
        <f t="shared" si="11"/>
        <v>0</v>
      </c>
      <c r="I26" s="489">
        <f t="shared" si="3"/>
        <v>0</v>
      </c>
      <c r="J26" s="571">
        <f t="shared" si="12"/>
        <v>0</v>
      </c>
      <c r="K26" s="571">
        <f t="shared" si="4"/>
        <v>0</v>
      </c>
      <c r="L26" s="587">
        <f t="shared" si="13"/>
        <v>1</v>
      </c>
      <c r="M26" s="571">
        <f t="shared" si="5"/>
        <v>0</v>
      </c>
      <c r="N26" s="339"/>
    </row>
    <row r="27" spans="1:14">
      <c r="A27" s="342">
        <f t="shared" si="6"/>
        <v>0</v>
      </c>
      <c r="B27" s="343">
        <f t="shared" si="0"/>
        <v>0</v>
      </c>
      <c r="C27" s="489">
        <f t="shared" si="7"/>
        <v>0</v>
      </c>
      <c r="D27" s="489">
        <f t="shared" si="8"/>
        <v>0</v>
      </c>
      <c r="E27" s="490">
        <f t="shared" si="1"/>
        <v>0</v>
      </c>
      <c r="F27" s="489">
        <f t="shared" si="9"/>
        <v>0</v>
      </c>
      <c r="G27" s="489">
        <f t="shared" si="10"/>
        <v>0</v>
      </c>
      <c r="H27" s="489">
        <f t="shared" si="11"/>
        <v>0</v>
      </c>
      <c r="I27" s="489">
        <f t="shared" si="3"/>
        <v>0</v>
      </c>
      <c r="J27" s="571">
        <f t="shared" si="12"/>
        <v>0</v>
      </c>
      <c r="K27" s="571">
        <f t="shared" si="4"/>
        <v>0</v>
      </c>
      <c r="L27" s="587">
        <f t="shared" si="13"/>
        <v>1</v>
      </c>
      <c r="M27" s="571">
        <f t="shared" si="5"/>
        <v>0</v>
      </c>
      <c r="N27" s="339"/>
    </row>
    <row r="28" spans="1:14">
      <c r="A28" s="342">
        <f t="shared" si="6"/>
        <v>0</v>
      </c>
      <c r="B28" s="343">
        <f t="shared" si="0"/>
        <v>0</v>
      </c>
      <c r="C28" s="489">
        <f t="shared" si="7"/>
        <v>0</v>
      </c>
      <c r="D28" s="489">
        <f t="shared" si="8"/>
        <v>0</v>
      </c>
      <c r="E28" s="490">
        <f t="shared" si="1"/>
        <v>0</v>
      </c>
      <c r="F28" s="489">
        <f t="shared" si="9"/>
        <v>0</v>
      </c>
      <c r="G28" s="489">
        <f t="shared" si="10"/>
        <v>0</v>
      </c>
      <c r="H28" s="489">
        <f t="shared" si="11"/>
        <v>0</v>
      </c>
      <c r="I28" s="489">
        <f t="shared" si="3"/>
        <v>0</v>
      </c>
      <c r="J28" s="571">
        <f t="shared" si="12"/>
        <v>0</v>
      </c>
      <c r="K28" s="571">
        <f t="shared" si="4"/>
        <v>0</v>
      </c>
      <c r="L28" s="587">
        <f t="shared" si="13"/>
        <v>1</v>
      </c>
      <c r="M28" s="571">
        <f t="shared" si="5"/>
        <v>0</v>
      </c>
    </row>
    <row r="29" spans="1:14">
      <c r="A29" s="342">
        <f t="shared" si="6"/>
        <v>0</v>
      </c>
      <c r="B29" s="343">
        <f t="shared" si="0"/>
        <v>0</v>
      </c>
      <c r="C29" s="489">
        <f t="shared" si="7"/>
        <v>0</v>
      </c>
      <c r="D29" s="489">
        <f t="shared" si="8"/>
        <v>0</v>
      </c>
      <c r="E29" s="490">
        <f t="shared" si="1"/>
        <v>0</v>
      </c>
      <c r="F29" s="489">
        <f t="shared" si="9"/>
        <v>0</v>
      </c>
      <c r="G29" s="489">
        <f t="shared" si="10"/>
        <v>0</v>
      </c>
      <c r="H29" s="489">
        <f t="shared" si="11"/>
        <v>0</v>
      </c>
      <c r="I29" s="489">
        <f t="shared" si="3"/>
        <v>0</v>
      </c>
      <c r="J29" s="571">
        <f t="shared" si="12"/>
        <v>0</v>
      </c>
      <c r="K29" s="571">
        <f t="shared" si="4"/>
        <v>0</v>
      </c>
      <c r="L29" s="587">
        <f t="shared" si="13"/>
        <v>1</v>
      </c>
      <c r="M29" s="571">
        <f t="shared" si="5"/>
        <v>0</v>
      </c>
    </row>
    <row r="30" spans="1:14">
      <c r="A30" s="342">
        <f t="shared" si="6"/>
        <v>0</v>
      </c>
      <c r="B30" s="343">
        <f t="shared" si="0"/>
        <v>0</v>
      </c>
      <c r="C30" s="489">
        <f t="shared" si="7"/>
        <v>0</v>
      </c>
      <c r="D30" s="489">
        <f t="shared" si="8"/>
        <v>0</v>
      </c>
      <c r="E30" s="490">
        <f t="shared" si="1"/>
        <v>0</v>
      </c>
      <c r="F30" s="489">
        <f t="shared" si="9"/>
        <v>0</v>
      </c>
      <c r="G30" s="489">
        <f t="shared" si="10"/>
        <v>0</v>
      </c>
      <c r="H30" s="489">
        <f t="shared" si="11"/>
        <v>0</v>
      </c>
      <c r="I30" s="489">
        <f t="shared" si="3"/>
        <v>0</v>
      </c>
      <c r="J30" s="571">
        <f t="shared" si="12"/>
        <v>0</v>
      </c>
      <c r="K30" s="571">
        <f t="shared" si="4"/>
        <v>0</v>
      </c>
      <c r="L30" s="587">
        <f t="shared" si="13"/>
        <v>1</v>
      </c>
      <c r="M30" s="571">
        <f t="shared" si="5"/>
        <v>0</v>
      </c>
    </row>
    <row r="31" spans="1:14">
      <c r="A31" s="342">
        <f t="shared" si="6"/>
        <v>0</v>
      </c>
      <c r="B31" s="343">
        <f t="shared" si="0"/>
        <v>0</v>
      </c>
      <c r="C31" s="489">
        <f t="shared" si="7"/>
        <v>0</v>
      </c>
      <c r="D31" s="489">
        <f t="shared" si="8"/>
        <v>0</v>
      </c>
      <c r="E31" s="490">
        <f t="shared" si="1"/>
        <v>0</v>
      </c>
      <c r="F31" s="489">
        <f t="shared" si="9"/>
        <v>0</v>
      </c>
      <c r="G31" s="489">
        <f t="shared" si="10"/>
        <v>0</v>
      </c>
      <c r="H31" s="489">
        <f t="shared" si="11"/>
        <v>0</v>
      </c>
      <c r="I31" s="489">
        <f t="shared" si="3"/>
        <v>0</v>
      </c>
      <c r="J31" s="571">
        <f t="shared" si="12"/>
        <v>0</v>
      </c>
      <c r="K31" s="571">
        <f t="shared" si="4"/>
        <v>0</v>
      </c>
      <c r="L31" s="587">
        <f t="shared" si="13"/>
        <v>1</v>
      </c>
      <c r="M31" s="571">
        <f t="shared" si="5"/>
        <v>0</v>
      </c>
    </row>
    <row r="32" spans="1:14">
      <c r="A32" s="342">
        <f t="shared" si="6"/>
        <v>0</v>
      </c>
      <c r="B32" s="343">
        <f t="shared" si="0"/>
        <v>0</v>
      </c>
      <c r="C32" s="489">
        <f t="shared" si="7"/>
        <v>0</v>
      </c>
      <c r="D32" s="489">
        <f t="shared" si="8"/>
        <v>0</v>
      </c>
      <c r="E32" s="490">
        <f t="shared" si="1"/>
        <v>0</v>
      </c>
      <c r="F32" s="489">
        <f t="shared" si="9"/>
        <v>0</v>
      </c>
      <c r="G32" s="489">
        <f t="shared" si="10"/>
        <v>0</v>
      </c>
      <c r="H32" s="489">
        <f t="shared" si="11"/>
        <v>0</v>
      </c>
      <c r="I32" s="489">
        <f t="shared" si="3"/>
        <v>0</v>
      </c>
      <c r="J32" s="571">
        <f t="shared" si="12"/>
        <v>0</v>
      </c>
      <c r="K32" s="571">
        <f t="shared" si="4"/>
        <v>0</v>
      </c>
      <c r="L32" s="587">
        <f t="shared" si="13"/>
        <v>1</v>
      </c>
      <c r="M32" s="571">
        <f t="shared" si="5"/>
        <v>0</v>
      </c>
    </row>
    <row r="33" spans="1:13">
      <c r="A33" s="342">
        <f t="shared" si="6"/>
        <v>0</v>
      </c>
      <c r="B33" s="343">
        <f t="shared" si="0"/>
        <v>0</v>
      </c>
      <c r="C33" s="489">
        <f t="shared" si="7"/>
        <v>0</v>
      </c>
      <c r="D33" s="489">
        <f t="shared" si="8"/>
        <v>0</v>
      </c>
      <c r="E33" s="490">
        <f t="shared" si="1"/>
        <v>0</v>
      </c>
      <c r="F33" s="489">
        <f t="shared" si="9"/>
        <v>0</v>
      </c>
      <c r="G33" s="489">
        <f t="shared" si="10"/>
        <v>0</v>
      </c>
      <c r="H33" s="489">
        <f t="shared" si="11"/>
        <v>0</v>
      </c>
      <c r="I33" s="489">
        <f t="shared" si="3"/>
        <v>0</v>
      </c>
      <c r="J33" s="571">
        <f t="shared" si="12"/>
        <v>0</v>
      </c>
      <c r="K33" s="571">
        <f t="shared" si="4"/>
        <v>0</v>
      </c>
      <c r="L33" s="587">
        <f t="shared" si="13"/>
        <v>1</v>
      </c>
      <c r="M33" s="571">
        <f t="shared" si="5"/>
        <v>0</v>
      </c>
    </row>
    <row r="34" spans="1:13">
      <c r="A34" s="342">
        <f t="shared" si="6"/>
        <v>0</v>
      </c>
      <c r="B34" s="343">
        <f t="shared" si="0"/>
        <v>0</v>
      </c>
      <c r="C34" s="489">
        <f t="shared" si="7"/>
        <v>0</v>
      </c>
      <c r="D34" s="489">
        <f t="shared" si="8"/>
        <v>0</v>
      </c>
      <c r="E34" s="490">
        <f t="shared" si="1"/>
        <v>0</v>
      </c>
      <c r="F34" s="489">
        <f t="shared" si="9"/>
        <v>0</v>
      </c>
      <c r="G34" s="489">
        <f t="shared" si="10"/>
        <v>0</v>
      </c>
      <c r="H34" s="489">
        <f t="shared" si="11"/>
        <v>0</v>
      </c>
      <c r="I34" s="489">
        <f t="shared" si="3"/>
        <v>0</v>
      </c>
      <c r="J34" s="571">
        <f t="shared" si="12"/>
        <v>0</v>
      </c>
      <c r="K34" s="571">
        <f t="shared" si="4"/>
        <v>0</v>
      </c>
      <c r="L34" s="587">
        <f t="shared" si="13"/>
        <v>1</v>
      </c>
      <c r="M34" s="571">
        <f t="shared" si="5"/>
        <v>0</v>
      </c>
    </row>
    <row r="35" spans="1:13">
      <c r="A35" s="342">
        <f t="shared" si="6"/>
        <v>0</v>
      </c>
      <c r="B35" s="343">
        <f t="shared" si="0"/>
        <v>0</v>
      </c>
      <c r="C35" s="489">
        <f t="shared" si="7"/>
        <v>0</v>
      </c>
      <c r="D35" s="489">
        <f t="shared" si="8"/>
        <v>0</v>
      </c>
      <c r="E35" s="490">
        <f t="shared" si="1"/>
        <v>0</v>
      </c>
      <c r="F35" s="489">
        <f t="shared" si="9"/>
        <v>0</v>
      </c>
      <c r="G35" s="489">
        <f t="shared" si="10"/>
        <v>0</v>
      </c>
      <c r="H35" s="489">
        <f t="shared" si="11"/>
        <v>0</v>
      </c>
      <c r="I35" s="489">
        <f t="shared" si="3"/>
        <v>0</v>
      </c>
      <c r="J35" s="571">
        <f t="shared" si="12"/>
        <v>0</v>
      </c>
      <c r="K35" s="571">
        <f t="shared" si="4"/>
        <v>0</v>
      </c>
      <c r="L35" s="587">
        <f t="shared" si="13"/>
        <v>1</v>
      </c>
      <c r="M35" s="571">
        <f t="shared" si="5"/>
        <v>0</v>
      </c>
    </row>
    <row r="36" spans="1:13">
      <c r="A36" s="342">
        <f t="shared" si="6"/>
        <v>0</v>
      </c>
      <c r="B36" s="343">
        <f t="shared" si="0"/>
        <v>0</v>
      </c>
      <c r="C36" s="489">
        <f t="shared" si="7"/>
        <v>0</v>
      </c>
      <c r="D36" s="489">
        <f t="shared" si="8"/>
        <v>0</v>
      </c>
      <c r="E36" s="490">
        <f t="shared" si="1"/>
        <v>0</v>
      </c>
      <c r="F36" s="489">
        <f t="shared" si="9"/>
        <v>0</v>
      </c>
      <c r="G36" s="489">
        <f t="shared" si="10"/>
        <v>0</v>
      </c>
      <c r="H36" s="489">
        <f t="shared" si="11"/>
        <v>0</v>
      </c>
      <c r="I36" s="489">
        <f t="shared" si="3"/>
        <v>0</v>
      </c>
      <c r="J36" s="571">
        <f t="shared" si="12"/>
        <v>0</v>
      </c>
      <c r="K36" s="571">
        <f t="shared" si="4"/>
        <v>0</v>
      </c>
      <c r="L36" s="587">
        <f t="shared" si="13"/>
        <v>1</v>
      </c>
      <c r="M36" s="571">
        <f t="shared" si="5"/>
        <v>0</v>
      </c>
    </row>
    <row r="37" spans="1:13">
      <c r="A37" s="342">
        <f t="shared" si="6"/>
        <v>0</v>
      </c>
      <c r="B37" s="343">
        <f t="shared" si="0"/>
        <v>0</v>
      </c>
      <c r="C37" s="489">
        <f t="shared" si="7"/>
        <v>0</v>
      </c>
      <c r="D37" s="489">
        <f t="shared" si="8"/>
        <v>0</v>
      </c>
      <c r="E37" s="490">
        <f t="shared" si="1"/>
        <v>0</v>
      </c>
      <c r="F37" s="489">
        <f t="shared" si="9"/>
        <v>0</v>
      </c>
      <c r="G37" s="489">
        <f t="shared" si="10"/>
        <v>0</v>
      </c>
      <c r="H37" s="489">
        <f t="shared" si="11"/>
        <v>0</v>
      </c>
      <c r="I37" s="489">
        <f t="shared" si="3"/>
        <v>0</v>
      </c>
      <c r="J37" s="571">
        <f t="shared" si="12"/>
        <v>0</v>
      </c>
      <c r="K37" s="571">
        <f t="shared" si="4"/>
        <v>0</v>
      </c>
      <c r="L37" s="587">
        <f t="shared" si="13"/>
        <v>1</v>
      </c>
      <c r="M37" s="571">
        <f t="shared" si="5"/>
        <v>0</v>
      </c>
    </row>
    <row r="38" spans="1:13">
      <c r="A38" s="342">
        <f t="shared" si="6"/>
        <v>0</v>
      </c>
      <c r="B38" s="343">
        <f t="shared" si="0"/>
        <v>0</v>
      </c>
      <c r="C38" s="489">
        <f t="shared" si="7"/>
        <v>0</v>
      </c>
      <c r="D38" s="489">
        <f t="shared" si="8"/>
        <v>0</v>
      </c>
      <c r="E38" s="490">
        <f t="shared" si="1"/>
        <v>0</v>
      </c>
      <c r="F38" s="489">
        <f t="shared" si="9"/>
        <v>0</v>
      </c>
      <c r="G38" s="489">
        <f t="shared" si="10"/>
        <v>0</v>
      </c>
      <c r="H38" s="489">
        <f t="shared" si="11"/>
        <v>0</v>
      </c>
      <c r="I38" s="489">
        <f t="shared" si="3"/>
        <v>0</v>
      </c>
      <c r="J38" s="571">
        <f t="shared" si="12"/>
        <v>0</v>
      </c>
      <c r="K38" s="571">
        <f t="shared" si="4"/>
        <v>0</v>
      </c>
      <c r="L38" s="587">
        <f t="shared" si="13"/>
        <v>1</v>
      </c>
      <c r="M38" s="571">
        <f t="shared" si="5"/>
        <v>0</v>
      </c>
    </row>
    <row r="39" spans="1:13">
      <c r="A39" s="342">
        <f t="shared" si="6"/>
        <v>0</v>
      </c>
      <c r="B39" s="343">
        <f t="shared" si="0"/>
        <v>0</v>
      </c>
      <c r="C39" s="489">
        <f t="shared" si="7"/>
        <v>0</v>
      </c>
      <c r="D39" s="489">
        <f t="shared" si="8"/>
        <v>0</v>
      </c>
      <c r="E39" s="490">
        <f t="shared" si="1"/>
        <v>0</v>
      </c>
      <c r="F39" s="489">
        <f t="shared" si="9"/>
        <v>0</v>
      </c>
      <c r="G39" s="489">
        <f t="shared" si="10"/>
        <v>0</v>
      </c>
      <c r="H39" s="489">
        <f t="shared" si="11"/>
        <v>0</v>
      </c>
      <c r="I39" s="489">
        <f t="shared" si="3"/>
        <v>0</v>
      </c>
      <c r="J39" s="571">
        <f t="shared" si="12"/>
        <v>0</v>
      </c>
      <c r="K39" s="571">
        <f t="shared" si="4"/>
        <v>0</v>
      </c>
      <c r="L39" s="587">
        <f t="shared" si="13"/>
        <v>1</v>
      </c>
      <c r="M39" s="571">
        <f t="shared" si="5"/>
        <v>0</v>
      </c>
    </row>
    <row r="40" spans="1:13">
      <c r="A40" s="342">
        <f t="shared" si="6"/>
        <v>0</v>
      </c>
      <c r="B40" s="343">
        <f t="shared" si="0"/>
        <v>0</v>
      </c>
      <c r="C40" s="489">
        <f t="shared" si="7"/>
        <v>0</v>
      </c>
      <c r="D40" s="489">
        <f t="shared" si="8"/>
        <v>0</v>
      </c>
      <c r="E40" s="490">
        <f t="shared" si="1"/>
        <v>0</v>
      </c>
      <c r="F40" s="489">
        <f t="shared" si="9"/>
        <v>0</v>
      </c>
      <c r="G40" s="489">
        <f t="shared" si="10"/>
        <v>0</v>
      </c>
      <c r="H40" s="489">
        <f t="shared" si="11"/>
        <v>0</v>
      </c>
      <c r="I40" s="489">
        <f t="shared" si="3"/>
        <v>0</v>
      </c>
      <c r="J40" s="571">
        <f t="shared" si="12"/>
        <v>0</v>
      </c>
      <c r="K40" s="571">
        <f t="shared" si="4"/>
        <v>0</v>
      </c>
      <c r="L40" s="587">
        <f t="shared" si="13"/>
        <v>1</v>
      </c>
      <c r="M40" s="571">
        <f t="shared" si="5"/>
        <v>0</v>
      </c>
    </row>
    <row r="41" spans="1:13">
      <c r="A41" s="342">
        <f t="shared" si="6"/>
        <v>0</v>
      </c>
      <c r="B41" s="343">
        <f t="shared" si="0"/>
        <v>0</v>
      </c>
      <c r="C41" s="489">
        <f t="shared" si="7"/>
        <v>0</v>
      </c>
      <c r="D41" s="489">
        <f t="shared" si="8"/>
        <v>0</v>
      </c>
      <c r="E41" s="490">
        <f t="shared" si="1"/>
        <v>0</v>
      </c>
      <c r="F41" s="489">
        <f t="shared" si="9"/>
        <v>0</v>
      </c>
      <c r="G41" s="489">
        <f t="shared" si="10"/>
        <v>0</v>
      </c>
      <c r="H41" s="489">
        <f t="shared" si="11"/>
        <v>0</v>
      </c>
      <c r="I41" s="489">
        <f t="shared" si="3"/>
        <v>0</v>
      </c>
      <c r="J41" s="571">
        <f t="shared" si="12"/>
        <v>0</v>
      </c>
      <c r="K41" s="571">
        <f t="shared" si="4"/>
        <v>0</v>
      </c>
      <c r="L41" s="587">
        <f t="shared" si="13"/>
        <v>1</v>
      </c>
      <c r="M41" s="571">
        <f t="shared" si="5"/>
        <v>0</v>
      </c>
    </row>
    <row r="42" spans="1:13">
      <c r="A42" s="342">
        <f t="shared" si="6"/>
        <v>0</v>
      </c>
      <c r="B42" s="343">
        <f t="shared" si="0"/>
        <v>0</v>
      </c>
      <c r="C42" s="489">
        <f t="shared" si="7"/>
        <v>0</v>
      </c>
      <c r="D42" s="489">
        <f t="shared" si="8"/>
        <v>0</v>
      </c>
      <c r="E42" s="490">
        <f t="shared" si="1"/>
        <v>0</v>
      </c>
      <c r="F42" s="489">
        <f t="shared" si="9"/>
        <v>0</v>
      </c>
      <c r="G42" s="489">
        <f t="shared" si="10"/>
        <v>0</v>
      </c>
      <c r="H42" s="489">
        <f t="shared" si="11"/>
        <v>0</v>
      </c>
      <c r="I42" s="489">
        <f t="shared" si="3"/>
        <v>0</v>
      </c>
      <c r="J42" s="571">
        <f t="shared" si="12"/>
        <v>0</v>
      </c>
      <c r="K42" s="571">
        <f t="shared" si="4"/>
        <v>0</v>
      </c>
      <c r="L42" s="587">
        <f t="shared" si="13"/>
        <v>1</v>
      </c>
      <c r="M42" s="571">
        <f t="shared" si="5"/>
        <v>0</v>
      </c>
    </row>
    <row r="43" spans="1:13">
      <c r="A43" s="342">
        <f t="shared" si="6"/>
        <v>0</v>
      </c>
      <c r="B43" s="343">
        <f t="shared" si="0"/>
        <v>0</v>
      </c>
      <c r="C43" s="489">
        <f t="shared" si="7"/>
        <v>0</v>
      </c>
      <c r="D43" s="489">
        <f t="shared" si="8"/>
        <v>0</v>
      </c>
      <c r="E43" s="490">
        <f t="shared" si="1"/>
        <v>0</v>
      </c>
      <c r="F43" s="489">
        <f t="shared" si="9"/>
        <v>0</v>
      </c>
      <c r="G43" s="489">
        <f t="shared" si="10"/>
        <v>0</v>
      </c>
      <c r="H43" s="489">
        <f t="shared" si="11"/>
        <v>0</v>
      </c>
      <c r="I43" s="489">
        <f t="shared" si="3"/>
        <v>0</v>
      </c>
      <c r="J43" s="571">
        <f t="shared" si="12"/>
        <v>0</v>
      </c>
      <c r="K43" s="571">
        <f t="shared" si="4"/>
        <v>0</v>
      </c>
      <c r="L43" s="587">
        <f t="shared" si="13"/>
        <v>1</v>
      </c>
      <c r="M43" s="571">
        <f t="shared" si="5"/>
        <v>0</v>
      </c>
    </row>
    <row r="44" spans="1:13">
      <c r="A44" s="342">
        <f t="shared" si="6"/>
        <v>0</v>
      </c>
      <c r="B44" s="343">
        <f t="shared" si="0"/>
        <v>0</v>
      </c>
      <c r="C44" s="489">
        <f t="shared" si="7"/>
        <v>0</v>
      </c>
      <c r="D44" s="489">
        <f t="shared" si="8"/>
        <v>0</v>
      </c>
      <c r="E44" s="490">
        <f t="shared" si="1"/>
        <v>0</v>
      </c>
      <c r="F44" s="489">
        <f t="shared" si="9"/>
        <v>0</v>
      </c>
      <c r="G44" s="489">
        <f t="shared" si="10"/>
        <v>0</v>
      </c>
      <c r="H44" s="489">
        <f t="shared" si="11"/>
        <v>0</v>
      </c>
      <c r="I44" s="489">
        <f t="shared" si="3"/>
        <v>0</v>
      </c>
      <c r="J44" s="571">
        <f t="shared" si="12"/>
        <v>0</v>
      </c>
      <c r="K44" s="571">
        <f t="shared" si="4"/>
        <v>0</v>
      </c>
      <c r="L44" s="587">
        <f t="shared" si="13"/>
        <v>1</v>
      </c>
      <c r="M44" s="571">
        <f t="shared" si="5"/>
        <v>0</v>
      </c>
    </row>
    <row r="45" spans="1:13">
      <c r="A45" s="342">
        <f t="shared" si="6"/>
        <v>0</v>
      </c>
      <c r="B45" s="343">
        <f t="shared" si="0"/>
        <v>0</v>
      </c>
      <c r="C45" s="489">
        <f t="shared" si="7"/>
        <v>0</v>
      </c>
      <c r="D45" s="489">
        <f t="shared" si="8"/>
        <v>0</v>
      </c>
      <c r="E45" s="490">
        <f t="shared" si="1"/>
        <v>0</v>
      </c>
      <c r="F45" s="489">
        <f t="shared" si="9"/>
        <v>0</v>
      </c>
      <c r="G45" s="489">
        <f t="shared" si="10"/>
        <v>0</v>
      </c>
      <c r="H45" s="489">
        <f t="shared" si="11"/>
        <v>0</v>
      </c>
      <c r="I45" s="489">
        <f t="shared" si="3"/>
        <v>0</v>
      </c>
      <c r="J45" s="571">
        <f t="shared" si="12"/>
        <v>0</v>
      </c>
      <c r="K45" s="571">
        <f t="shared" si="4"/>
        <v>0</v>
      </c>
      <c r="L45" s="587">
        <f t="shared" si="13"/>
        <v>1</v>
      </c>
      <c r="M45" s="571">
        <f t="shared" si="5"/>
        <v>0</v>
      </c>
    </row>
    <row r="46" spans="1:13">
      <c r="A46" s="342">
        <f t="shared" si="6"/>
        <v>0</v>
      </c>
      <c r="B46" s="343">
        <f t="shared" si="0"/>
        <v>0</v>
      </c>
      <c r="C46" s="489">
        <f t="shared" si="7"/>
        <v>0</v>
      </c>
      <c r="D46" s="489">
        <f t="shared" si="8"/>
        <v>0</v>
      </c>
      <c r="E46" s="490">
        <f t="shared" si="1"/>
        <v>0</v>
      </c>
      <c r="F46" s="489">
        <f t="shared" si="9"/>
        <v>0</v>
      </c>
      <c r="G46" s="489">
        <f t="shared" si="10"/>
        <v>0</v>
      </c>
      <c r="H46" s="489">
        <f t="shared" si="11"/>
        <v>0</v>
      </c>
      <c r="I46" s="489">
        <f t="shared" si="3"/>
        <v>0</v>
      </c>
      <c r="J46" s="571">
        <f t="shared" si="12"/>
        <v>0</v>
      </c>
      <c r="K46" s="571">
        <f t="shared" si="4"/>
        <v>0</v>
      </c>
      <c r="L46" s="587">
        <f t="shared" si="13"/>
        <v>1</v>
      </c>
      <c r="M46" s="571">
        <f t="shared" si="5"/>
        <v>0</v>
      </c>
    </row>
    <row r="47" spans="1:13">
      <c r="A47" s="342">
        <f t="shared" si="6"/>
        <v>0</v>
      </c>
      <c r="B47" s="343">
        <f t="shared" si="0"/>
        <v>0</v>
      </c>
      <c r="C47" s="489">
        <f t="shared" si="7"/>
        <v>0</v>
      </c>
      <c r="D47" s="489">
        <f t="shared" si="8"/>
        <v>0</v>
      </c>
      <c r="E47" s="490">
        <f t="shared" si="1"/>
        <v>0</v>
      </c>
      <c r="F47" s="489">
        <f t="shared" si="9"/>
        <v>0</v>
      </c>
      <c r="G47" s="489">
        <f t="shared" si="10"/>
        <v>0</v>
      </c>
      <c r="H47" s="489">
        <f t="shared" si="11"/>
        <v>0</v>
      </c>
      <c r="I47" s="489">
        <f t="shared" si="3"/>
        <v>0</v>
      </c>
      <c r="J47" s="571">
        <f t="shared" si="12"/>
        <v>0</v>
      </c>
      <c r="K47" s="571">
        <f t="shared" si="4"/>
        <v>0</v>
      </c>
      <c r="L47" s="587">
        <f t="shared" si="13"/>
        <v>1</v>
      </c>
      <c r="M47" s="571">
        <f t="shared" si="5"/>
        <v>0</v>
      </c>
    </row>
    <row r="48" spans="1:13">
      <c r="A48" s="342">
        <f t="shared" si="6"/>
        <v>0</v>
      </c>
      <c r="B48" s="343">
        <f t="shared" si="0"/>
        <v>0</v>
      </c>
      <c r="C48" s="489">
        <f t="shared" si="7"/>
        <v>0</v>
      </c>
      <c r="D48" s="489">
        <f t="shared" si="8"/>
        <v>0</v>
      </c>
      <c r="E48" s="490">
        <f t="shared" si="1"/>
        <v>0</v>
      </c>
      <c r="F48" s="489">
        <f t="shared" si="9"/>
        <v>0</v>
      </c>
      <c r="G48" s="489">
        <f t="shared" si="10"/>
        <v>0</v>
      </c>
      <c r="H48" s="489">
        <f t="shared" si="11"/>
        <v>0</v>
      </c>
      <c r="I48" s="489">
        <f t="shared" si="3"/>
        <v>0</v>
      </c>
      <c r="J48" s="571">
        <f t="shared" si="12"/>
        <v>0</v>
      </c>
      <c r="K48" s="571">
        <f t="shared" si="4"/>
        <v>0</v>
      </c>
      <c r="L48" s="587">
        <f t="shared" si="13"/>
        <v>1</v>
      </c>
      <c r="M48" s="571">
        <f t="shared" si="5"/>
        <v>0</v>
      </c>
    </row>
    <row r="49" spans="1:13">
      <c r="A49" s="342">
        <f t="shared" si="6"/>
        <v>0</v>
      </c>
      <c r="B49" s="343">
        <f t="shared" si="0"/>
        <v>0</v>
      </c>
      <c r="C49" s="489">
        <f t="shared" si="7"/>
        <v>0</v>
      </c>
      <c r="D49" s="489">
        <f t="shared" si="8"/>
        <v>0</v>
      </c>
      <c r="E49" s="490">
        <f t="shared" si="1"/>
        <v>0</v>
      </c>
      <c r="F49" s="489">
        <f t="shared" si="9"/>
        <v>0</v>
      </c>
      <c r="G49" s="489">
        <f t="shared" si="10"/>
        <v>0</v>
      </c>
      <c r="H49" s="489">
        <f t="shared" si="11"/>
        <v>0</v>
      </c>
      <c r="I49" s="489">
        <f t="shared" si="3"/>
        <v>0</v>
      </c>
      <c r="J49" s="571">
        <f t="shared" si="12"/>
        <v>0</v>
      </c>
      <c r="K49" s="571">
        <f t="shared" si="4"/>
        <v>0</v>
      </c>
      <c r="L49" s="587">
        <f t="shared" si="13"/>
        <v>1</v>
      </c>
      <c r="M49" s="571">
        <f t="shared" si="5"/>
        <v>0</v>
      </c>
    </row>
    <row r="50" spans="1:13">
      <c r="A50" s="342">
        <f t="shared" si="6"/>
        <v>0</v>
      </c>
      <c r="B50" s="343">
        <f t="shared" si="0"/>
        <v>0</v>
      </c>
      <c r="C50" s="489">
        <f t="shared" si="7"/>
        <v>0</v>
      </c>
      <c r="D50" s="489">
        <f t="shared" si="8"/>
        <v>0</v>
      </c>
      <c r="E50" s="490">
        <f t="shared" si="1"/>
        <v>0</v>
      </c>
      <c r="F50" s="489">
        <f t="shared" si="9"/>
        <v>0</v>
      </c>
      <c r="G50" s="489">
        <f t="shared" si="10"/>
        <v>0</v>
      </c>
      <c r="H50" s="489">
        <f t="shared" si="11"/>
        <v>0</v>
      </c>
      <c r="I50" s="489">
        <f t="shared" si="3"/>
        <v>0</v>
      </c>
      <c r="J50" s="571">
        <f t="shared" si="12"/>
        <v>0</v>
      </c>
      <c r="K50" s="571">
        <f t="shared" si="4"/>
        <v>0</v>
      </c>
      <c r="L50" s="587">
        <f t="shared" si="13"/>
        <v>1</v>
      </c>
      <c r="M50" s="571">
        <f t="shared" si="5"/>
        <v>0</v>
      </c>
    </row>
    <row r="51" spans="1:13">
      <c r="A51" s="342">
        <f t="shared" si="6"/>
        <v>0</v>
      </c>
      <c r="B51" s="343">
        <f t="shared" si="0"/>
        <v>0</v>
      </c>
      <c r="C51" s="489">
        <f t="shared" si="7"/>
        <v>0</v>
      </c>
      <c r="D51" s="489">
        <f t="shared" si="8"/>
        <v>0</v>
      </c>
      <c r="E51" s="490">
        <f t="shared" si="1"/>
        <v>0</v>
      </c>
      <c r="F51" s="489">
        <f t="shared" si="9"/>
        <v>0</v>
      </c>
      <c r="G51" s="489">
        <f t="shared" si="10"/>
        <v>0</v>
      </c>
      <c r="H51" s="489">
        <f t="shared" si="11"/>
        <v>0</v>
      </c>
      <c r="I51" s="489">
        <f t="shared" si="3"/>
        <v>0</v>
      </c>
      <c r="J51" s="571">
        <f t="shared" si="12"/>
        <v>0</v>
      </c>
      <c r="K51" s="571">
        <f t="shared" si="4"/>
        <v>0</v>
      </c>
      <c r="L51" s="587">
        <f t="shared" si="13"/>
        <v>1</v>
      </c>
      <c r="M51" s="571">
        <f t="shared" si="5"/>
        <v>0</v>
      </c>
    </row>
    <row r="52" spans="1:13">
      <c r="A52" s="342">
        <f t="shared" si="6"/>
        <v>0</v>
      </c>
      <c r="B52" s="343">
        <f t="shared" si="0"/>
        <v>0</v>
      </c>
      <c r="C52" s="489">
        <f t="shared" si="7"/>
        <v>0</v>
      </c>
      <c r="D52" s="489">
        <f t="shared" si="8"/>
        <v>0</v>
      </c>
      <c r="E52" s="490">
        <f t="shared" si="1"/>
        <v>0</v>
      </c>
      <c r="F52" s="489">
        <f t="shared" si="9"/>
        <v>0</v>
      </c>
      <c r="G52" s="489">
        <f t="shared" si="10"/>
        <v>0</v>
      </c>
      <c r="H52" s="489">
        <f t="shared" si="11"/>
        <v>0</v>
      </c>
      <c r="I52" s="489">
        <f t="shared" si="3"/>
        <v>0</v>
      </c>
      <c r="J52" s="571">
        <f t="shared" si="12"/>
        <v>0</v>
      </c>
      <c r="K52" s="571">
        <f t="shared" si="4"/>
        <v>0</v>
      </c>
      <c r="L52" s="587">
        <f t="shared" si="13"/>
        <v>1</v>
      </c>
      <c r="M52" s="571">
        <f t="shared" si="5"/>
        <v>0</v>
      </c>
    </row>
    <row r="53" spans="1:13">
      <c r="A53" s="342">
        <f t="shared" si="6"/>
        <v>0</v>
      </c>
      <c r="B53" s="343">
        <f t="shared" si="0"/>
        <v>0</v>
      </c>
      <c r="C53" s="489">
        <f t="shared" si="7"/>
        <v>0</v>
      </c>
      <c r="D53" s="489">
        <f t="shared" si="8"/>
        <v>0</v>
      </c>
      <c r="E53" s="490">
        <f t="shared" si="1"/>
        <v>0</v>
      </c>
      <c r="F53" s="489">
        <f t="shared" si="9"/>
        <v>0</v>
      </c>
      <c r="G53" s="489">
        <f t="shared" si="10"/>
        <v>0</v>
      </c>
      <c r="H53" s="489">
        <f t="shared" si="11"/>
        <v>0</v>
      </c>
      <c r="I53" s="489">
        <f t="shared" si="3"/>
        <v>0</v>
      </c>
      <c r="J53" s="571">
        <f t="shared" si="12"/>
        <v>0</v>
      </c>
      <c r="K53" s="571">
        <f t="shared" si="4"/>
        <v>0</v>
      </c>
      <c r="L53" s="587">
        <f t="shared" si="13"/>
        <v>1</v>
      </c>
      <c r="M53" s="571">
        <f t="shared" si="5"/>
        <v>0</v>
      </c>
    </row>
    <row r="54" spans="1:13">
      <c r="A54" s="342">
        <f t="shared" si="6"/>
        <v>0</v>
      </c>
      <c r="B54" s="343">
        <f t="shared" si="0"/>
        <v>0</v>
      </c>
      <c r="C54" s="489">
        <f t="shared" si="7"/>
        <v>0</v>
      </c>
      <c r="D54" s="489">
        <f t="shared" si="8"/>
        <v>0</v>
      </c>
      <c r="E54" s="490">
        <f t="shared" si="1"/>
        <v>0</v>
      </c>
      <c r="F54" s="489">
        <f t="shared" si="9"/>
        <v>0</v>
      </c>
      <c r="G54" s="489">
        <f t="shared" si="10"/>
        <v>0</v>
      </c>
      <c r="H54" s="489">
        <f t="shared" si="11"/>
        <v>0</v>
      </c>
      <c r="I54" s="489">
        <f t="shared" si="3"/>
        <v>0</v>
      </c>
      <c r="J54" s="571">
        <f t="shared" si="12"/>
        <v>0</v>
      </c>
      <c r="K54" s="571">
        <f t="shared" si="4"/>
        <v>0</v>
      </c>
      <c r="L54" s="587">
        <f t="shared" si="13"/>
        <v>1</v>
      </c>
      <c r="M54" s="571">
        <f t="shared" si="5"/>
        <v>0</v>
      </c>
    </row>
    <row r="55" spans="1:13">
      <c r="A55" s="342">
        <f t="shared" si="6"/>
        <v>0</v>
      </c>
      <c r="B55" s="343">
        <f t="shared" si="0"/>
        <v>0</v>
      </c>
      <c r="C55" s="489">
        <f t="shared" si="7"/>
        <v>0</v>
      </c>
      <c r="D55" s="489">
        <f t="shared" si="8"/>
        <v>0</v>
      </c>
      <c r="E55" s="490">
        <f t="shared" si="1"/>
        <v>0</v>
      </c>
      <c r="F55" s="489">
        <f t="shared" si="9"/>
        <v>0</v>
      </c>
      <c r="G55" s="489">
        <f t="shared" si="10"/>
        <v>0</v>
      </c>
      <c r="H55" s="489">
        <f t="shared" si="11"/>
        <v>0</v>
      </c>
      <c r="I55" s="489">
        <f t="shared" si="3"/>
        <v>0</v>
      </c>
      <c r="J55" s="571">
        <f t="shared" si="12"/>
        <v>0</v>
      </c>
      <c r="K55" s="571">
        <f t="shared" si="4"/>
        <v>0</v>
      </c>
      <c r="L55" s="587">
        <f t="shared" si="13"/>
        <v>1</v>
      </c>
      <c r="M55" s="571">
        <f t="shared" si="5"/>
        <v>0</v>
      </c>
    </row>
    <row r="56" spans="1:13">
      <c r="A56" s="342">
        <f t="shared" si="6"/>
        <v>0</v>
      </c>
      <c r="B56" s="343">
        <f t="shared" si="0"/>
        <v>0</v>
      </c>
      <c r="C56" s="489">
        <f t="shared" si="7"/>
        <v>0</v>
      </c>
      <c r="D56" s="489">
        <f t="shared" si="8"/>
        <v>0</v>
      </c>
      <c r="E56" s="490">
        <f t="shared" si="1"/>
        <v>0</v>
      </c>
      <c r="F56" s="489">
        <f t="shared" si="9"/>
        <v>0</v>
      </c>
      <c r="G56" s="489">
        <f t="shared" si="10"/>
        <v>0</v>
      </c>
      <c r="H56" s="489">
        <f t="shared" si="11"/>
        <v>0</v>
      </c>
      <c r="I56" s="489">
        <f t="shared" si="3"/>
        <v>0</v>
      </c>
      <c r="J56" s="571">
        <f t="shared" si="12"/>
        <v>0</v>
      </c>
      <c r="K56" s="571">
        <f t="shared" si="4"/>
        <v>0</v>
      </c>
      <c r="L56" s="587">
        <f t="shared" si="13"/>
        <v>1</v>
      </c>
      <c r="M56" s="571">
        <f t="shared" si="5"/>
        <v>0</v>
      </c>
    </row>
    <row r="57" spans="1:13">
      <c r="A57" s="342">
        <f t="shared" si="6"/>
        <v>0</v>
      </c>
      <c r="B57" s="343">
        <f t="shared" si="0"/>
        <v>0</v>
      </c>
      <c r="C57" s="489">
        <f t="shared" si="7"/>
        <v>0</v>
      </c>
      <c r="D57" s="489">
        <f t="shared" si="8"/>
        <v>0</v>
      </c>
      <c r="E57" s="490">
        <f t="shared" si="1"/>
        <v>0</v>
      </c>
      <c r="F57" s="489">
        <f t="shared" si="9"/>
        <v>0</v>
      </c>
      <c r="G57" s="489">
        <f t="shared" si="10"/>
        <v>0</v>
      </c>
      <c r="H57" s="489">
        <f t="shared" si="11"/>
        <v>0</v>
      </c>
      <c r="I57" s="489">
        <f t="shared" si="3"/>
        <v>0</v>
      </c>
      <c r="J57" s="571">
        <f t="shared" si="12"/>
        <v>0</v>
      </c>
      <c r="K57" s="571">
        <f t="shared" si="4"/>
        <v>0</v>
      </c>
      <c r="L57" s="587">
        <f t="shared" si="13"/>
        <v>1</v>
      </c>
      <c r="M57" s="571">
        <f t="shared" si="5"/>
        <v>0</v>
      </c>
    </row>
    <row r="58" spans="1:13">
      <c r="A58" s="342">
        <f t="shared" si="6"/>
        <v>0</v>
      </c>
      <c r="B58" s="343">
        <f t="shared" si="0"/>
        <v>0</v>
      </c>
      <c r="C58" s="489">
        <f t="shared" si="7"/>
        <v>0</v>
      </c>
      <c r="D58" s="489">
        <f t="shared" si="8"/>
        <v>0</v>
      </c>
      <c r="E58" s="490">
        <f t="shared" si="1"/>
        <v>0</v>
      </c>
      <c r="F58" s="489">
        <f t="shared" si="9"/>
        <v>0</v>
      </c>
      <c r="G58" s="489">
        <f t="shared" si="10"/>
        <v>0</v>
      </c>
      <c r="H58" s="489">
        <f t="shared" si="11"/>
        <v>0</v>
      </c>
      <c r="I58" s="489">
        <f t="shared" si="3"/>
        <v>0</v>
      </c>
      <c r="J58" s="571">
        <f t="shared" si="12"/>
        <v>0</v>
      </c>
      <c r="K58" s="571">
        <f t="shared" si="4"/>
        <v>0</v>
      </c>
      <c r="L58" s="587">
        <f t="shared" si="13"/>
        <v>1</v>
      </c>
      <c r="M58" s="571">
        <f t="shared" si="5"/>
        <v>0</v>
      </c>
    </row>
    <row r="59" spans="1:13">
      <c r="A59" s="342">
        <f t="shared" si="6"/>
        <v>0</v>
      </c>
      <c r="B59" s="343">
        <f t="shared" si="0"/>
        <v>0</v>
      </c>
      <c r="C59" s="489">
        <f t="shared" si="7"/>
        <v>0</v>
      </c>
      <c r="D59" s="489">
        <f t="shared" si="8"/>
        <v>0</v>
      </c>
      <c r="E59" s="490">
        <f t="shared" si="1"/>
        <v>0</v>
      </c>
      <c r="F59" s="489">
        <f t="shared" si="9"/>
        <v>0</v>
      </c>
      <c r="G59" s="489">
        <f t="shared" si="10"/>
        <v>0</v>
      </c>
      <c r="H59" s="489">
        <f t="shared" si="11"/>
        <v>0</v>
      </c>
      <c r="I59" s="489">
        <f t="shared" si="3"/>
        <v>0</v>
      </c>
      <c r="J59" s="571">
        <f t="shared" si="12"/>
        <v>0</v>
      </c>
      <c r="K59" s="571">
        <f t="shared" si="4"/>
        <v>0</v>
      </c>
      <c r="L59" s="587">
        <f t="shared" si="13"/>
        <v>1</v>
      </c>
      <c r="M59" s="571">
        <f t="shared" si="5"/>
        <v>0</v>
      </c>
    </row>
    <row r="60" spans="1:13">
      <c r="A60" s="342">
        <f t="shared" si="6"/>
        <v>0</v>
      </c>
      <c r="B60" s="343">
        <f t="shared" si="0"/>
        <v>0</v>
      </c>
      <c r="C60" s="489">
        <f t="shared" si="7"/>
        <v>0</v>
      </c>
      <c r="D60" s="489">
        <f t="shared" si="8"/>
        <v>0</v>
      </c>
      <c r="E60" s="490">
        <f t="shared" si="1"/>
        <v>0</v>
      </c>
      <c r="F60" s="489">
        <f t="shared" si="9"/>
        <v>0</v>
      </c>
      <c r="G60" s="489">
        <f t="shared" si="10"/>
        <v>0</v>
      </c>
      <c r="H60" s="489">
        <f t="shared" si="11"/>
        <v>0</v>
      </c>
      <c r="I60" s="489">
        <f t="shared" si="3"/>
        <v>0</v>
      </c>
      <c r="J60" s="571">
        <f t="shared" si="12"/>
        <v>0</v>
      </c>
      <c r="K60" s="571">
        <f t="shared" si="4"/>
        <v>0</v>
      </c>
      <c r="L60" s="587">
        <f t="shared" si="13"/>
        <v>1</v>
      </c>
      <c r="M60" s="571">
        <f t="shared" si="5"/>
        <v>0</v>
      </c>
    </row>
    <row r="61" spans="1:13">
      <c r="A61" s="342">
        <f t="shared" si="6"/>
        <v>0</v>
      </c>
      <c r="B61" s="343">
        <f t="shared" si="0"/>
        <v>0</v>
      </c>
      <c r="C61" s="489">
        <f t="shared" si="7"/>
        <v>0</v>
      </c>
      <c r="D61" s="489">
        <f t="shared" si="8"/>
        <v>0</v>
      </c>
      <c r="E61" s="490">
        <f t="shared" si="1"/>
        <v>0</v>
      </c>
      <c r="F61" s="489">
        <f t="shared" si="9"/>
        <v>0</v>
      </c>
      <c r="G61" s="489">
        <f t="shared" si="10"/>
        <v>0</v>
      </c>
      <c r="H61" s="489">
        <f t="shared" si="11"/>
        <v>0</v>
      </c>
      <c r="I61" s="489">
        <f t="shared" si="3"/>
        <v>0</v>
      </c>
      <c r="J61" s="571">
        <f t="shared" si="12"/>
        <v>0</v>
      </c>
      <c r="K61" s="571">
        <f t="shared" si="4"/>
        <v>0</v>
      </c>
      <c r="L61" s="587">
        <f t="shared" si="13"/>
        <v>1</v>
      </c>
      <c r="M61" s="571">
        <f t="shared" si="5"/>
        <v>0</v>
      </c>
    </row>
    <row r="62" spans="1:13">
      <c r="A62" s="342">
        <f t="shared" si="6"/>
        <v>0</v>
      </c>
      <c r="B62" s="343">
        <f t="shared" si="0"/>
        <v>0</v>
      </c>
      <c r="C62" s="489">
        <f t="shared" si="7"/>
        <v>0</v>
      </c>
      <c r="D62" s="489">
        <f t="shared" si="8"/>
        <v>0</v>
      </c>
      <c r="E62" s="490">
        <f t="shared" si="1"/>
        <v>0</v>
      </c>
      <c r="F62" s="489">
        <f t="shared" si="9"/>
        <v>0</v>
      </c>
      <c r="G62" s="489">
        <f t="shared" si="10"/>
        <v>0</v>
      </c>
      <c r="H62" s="489">
        <f t="shared" si="11"/>
        <v>0</v>
      </c>
      <c r="I62" s="489">
        <f t="shared" si="3"/>
        <v>0</v>
      </c>
      <c r="J62" s="571">
        <f t="shared" si="12"/>
        <v>0</v>
      </c>
      <c r="K62" s="571">
        <f t="shared" si="4"/>
        <v>0</v>
      </c>
      <c r="L62" s="587">
        <f t="shared" si="13"/>
        <v>1</v>
      </c>
      <c r="M62" s="571">
        <f t="shared" si="5"/>
        <v>0</v>
      </c>
    </row>
    <row r="63" spans="1:13">
      <c r="A63" s="342">
        <f t="shared" si="6"/>
        <v>0</v>
      </c>
      <c r="B63" s="343">
        <f t="shared" si="0"/>
        <v>0</v>
      </c>
      <c r="C63" s="489">
        <f t="shared" si="7"/>
        <v>0</v>
      </c>
      <c r="D63" s="489">
        <f t="shared" si="8"/>
        <v>0</v>
      </c>
      <c r="E63" s="490">
        <f t="shared" si="1"/>
        <v>0</v>
      </c>
      <c r="F63" s="489">
        <f t="shared" si="9"/>
        <v>0</v>
      </c>
      <c r="G63" s="489">
        <f t="shared" si="10"/>
        <v>0</v>
      </c>
      <c r="H63" s="489">
        <f t="shared" si="11"/>
        <v>0</v>
      </c>
      <c r="I63" s="489">
        <f t="shared" si="3"/>
        <v>0</v>
      </c>
      <c r="J63" s="571">
        <f t="shared" si="12"/>
        <v>0</v>
      </c>
      <c r="K63" s="571">
        <f t="shared" si="4"/>
        <v>0</v>
      </c>
      <c r="L63" s="587">
        <f t="shared" si="13"/>
        <v>1</v>
      </c>
      <c r="M63" s="571">
        <f t="shared" si="5"/>
        <v>0</v>
      </c>
    </row>
    <row r="64" spans="1:13">
      <c r="A64" s="342">
        <f t="shared" si="6"/>
        <v>0</v>
      </c>
      <c r="B64" s="343">
        <f t="shared" si="0"/>
        <v>0</v>
      </c>
      <c r="C64" s="489">
        <f t="shared" si="7"/>
        <v>0</v>
      </c>
      <c r="D64" s="489">
        <f t="shared" si="8"/>
        <v>0</v>
      </c>
      <c r="E64" s="490">
        <f t="shared" si="1"/>
        <v>0</v>
      </c>
      <c r="F64" s="489">
        <f t="shared" si="9"/>
        <v>0</v>
      </c>
      <c r="G64" s="489">
        <f t="shared" si="10"/>
        <v>0</v>
      </c>
      <c r="H64" s="489">
        <f t="shared" si="11"/>
        <v>0</v>
      </c>
      <c r="I64" s="489">
        <f t="shared" si="3"/>
        <v>0</v>
      </c>
      <c r="J64" s="571">
        <f t="shared" si="12"/>
        <v>0</v>
      </c>
      <c r="K64" s="571">
        <f t="shared" si="4"/>
        <v>0</v>
      </c>
      <c r="L64" s="587">
        <f t="shared" si="13"/>
        <v>1</v>
      </c>
      <c r="M64" s="571">
        <f t="shared" si="5"/>
        <v>0</v>
      </c>
    </row>
    <row r="65" spans="1:13">
      <c r="A65" s="342">
        <f t="shared" si="6"/>
        <v>0</v>
      </c>
      <c r="B65" s="343">
        <f t="shared" si="0"/>
        <v>0</v>
      </c>
      <c r="C65" s="489">
        <f t="shared" si="7"/>
        <v>0</v>
      </c>
      <c r="D65" s="489">
        <f t="shared" si="8"/>
        <v>0</v>
      </c>
      <c r="E65" s="490">
        <f t="shared" si="1"/>
        <v>0</v>
      </c>
      <c r="F65" s="489">
        <f t="shared" si="9"/>
        <v>0</v>
      </c>
      <c r="G65" s="489">
        <f t="shared" si="10"/>
        <v>0</v>
      </c>
      <c r="H65" s="489">
        <f t="shared" si="11"/>
        <v>0</v>
      </c>
      <c r="I65" s="489">
        <f t="shared" si="3"/>
        <v>0</v>
      </c>
      <c r="J65" s="571">
        <f t="shared" si="12"/>
        <v>0</v>
      </c>
      <c r="K65" s="571">
        <f t="shared" si="4"/>
        <v>0</v>
      </c>
      <c r="L65" s="587">
        <f t="shared" si="13"/>
        <v>1</v>
      </c>
      <c r="M65" s="571">
        <f t="shared" si="5"/>
        <v>0</v>
      </c>
    </row>
    <row r="66" spans="1:13">
      <c r="A66" s="342">
        <f t="shared" si="6"/>
        <v>0</v>
      </c>
      <c r="B66" s="343">
        <f t="shared" si="0"/>
        <v>0</v>
      </c>
      <c r="C66" s="489">
        <f t="shared" si="7"/>
        <v>0</v>
      </c>
      <c r="D66" s="489">
        <f t="shared" si="8"/>
        <v>0</v>
      </c>
      <c r="E66" s="490">
        <f t="shared" si="1"/>
        <v>0</v>
      </c>
      <c r="F66" s="489">
        <f t="shared" si="9"/>
        <v>0</v>
      </c>
      <c r="G66" s="489">
        <f t="shared" si="10"/>
        <v>0</v>
      </c>
      <c r="H66" s="489">
        <f t="shared" si="11"/>
        <v>0</v>
      </c>
      <c r="I66" s="489">
        <f t="shared" si="3"/>
        <v>0</v>
      </c>
      <c r="J66" s="571">
        <f t="shared" si="12"/>
        <v>0</v>
      </c>
      <c r="K66" s="571">
        <f t="shared" si="4"/>
        <v>0</v>
      </c>
      <c r="L66" s="587">
        <f t="shared" si="13"/>
        <v>1</v>
      </c>
      <c r="M66" s="571">
        <f t="shared" si="5"/>
        <v>0</v>
      </c>
    </row>
    <row r="67" spans="1:13">
      <c r="A67" s="342">
        <f t="shared" si="6"/>
        <v>0</v>
      </c>
      <c r="B67" s="343">
        <f t="shared" si="0"/>
        <v>0</v>
      </c>
      <c r="C67" s="489">
        <f t="shared" si="7"/>
        <v>0</v>
      </c>
      <c r="D67" s="489">
        <f t="shared" si="8"/>
        <v>0</v>
      </c>
      <c r="E67" s="490">
        <f t="shared" si="1"/>
        <v>0</v>
      </c>
      <c r="F67" s="489">
        <f t="shared" si="9"/>
        <v>0</v>
      </c>
      <c r="G67" s="489">
        <f t="shared" si="10"/>
        <v>0</v>
      </c>
      <c r="H67" s="489">
        <f t="shared" si="11"/>
        <v>0</v>
      </c>
      <c r="I67" s="489">
        <f t="shared" si="3"/>
        <v>0</v>
      </c>
      <c r="J67" s="571">
        <f t="shared" si="12"/>
        <v>0</v>
      </c>
      <c r="K67" s="571">
        <f t="shared" si="4"/>
        <v>0</v>
      </c>
      <c r="L67" s="587">
        <f t="shared" si="13"/>
        <v>1</v>
      </c>
      <c r="M67" s="571">
        <f t="shared" si="5"/>
        <v>0</v>
      </c>
    </row>
    <row r="68" spans="1:13">
      <c r="A68" s="342">
        <f t="shared" si="6"/>
        <v>0</v>
      </c>
      <c r="B68" s="343">
        <f t="shared" si="0"/>
        <v>0</v>
      </c>
      <c r="C68" s="489">
        <f t="shared" si="7"/>
        <v>0</v>
      </c>
      <c r="D68" s="489">
        <f t="shared" si="8"/>
        <v>0</v>
      </c>
      <c r="E68" s="490">
        <f t="shared" si="1"/>
        <v>0</v>
      </c>
      <c r="F68" s="489">
        <f t="shared" si="9"/>
        <v>0</v>
      </c>
      <c r="G68" s="489">
        <f t="shared" si="10"/>
        <v>0</v>
      </c>
      <c r="H68" s="489">
        <f t="shared" si="11"/>
        <v>0</v>
      </c>
      <c r="I68" s="489">
        <f t="shared" si="3"/>
        <v>0</v>
      </c>
      <c r="J68" s="571">
        <f t="shared" si="12"/>
        <v>0</v>
      </c>
      <c r="K68" s="571">
        <f t="shared" si="4"/>
        <v>0</v>
      </c>
      <c r="L68" s="587">
        <f t="shared" si="13"/>
        <v>1</v>
      </c>
      <c r="M68" s="571">
        <f t="shared" si="5"/>
        <v>0</v>
      </c>
    </row>
    <row r="69" spans="1:13">
      <c r="A69" s="342">
        <f t="shared" si="6"/>
        <v>0</v>
      </c>
      <c r="B69" s="343">
        <f t="shared" si="0"/>
        <v>0</v>
      </c>
      <c r="C69" s="489">
        <f t="shared" si="7"/>
        <v>0</v>
      </c>
      <c r="D69" s="489">
        <f t="shared" si="8"/>
        <v>0</v>
      </c>
      <c r="E69" s="490">
        <f t="shared" si="1"/>
        <v>0</v>
      </c>
      <c r="F69" s="489">
        <f t="shared" si="9"/>
        <v>0</v>
      </c>
      <c r="G69" s="489">
        <f t="shared" si="10"/>
        <v>0</v>
      </c>
      <c r="H69" s="489">
        <f t="shared" si="11"/>
        <v>0</v>
      </c>
      <c r="I69" s="489">
        <f t="shared" si="3"/>
        <v>0</v>
      </c>
      <c r="J69" s="571">
        <f t="shared" si="12"/>
        <v>0</v>
      </c>
      <c r="K69" s="571">
        <f t="shared" si="4"/>
        <v>0</v>
      </c>
      <c r="L69" s="587">
        <f t="shared" si="13"/>
        <v>1</v>
      </c>
      <c r="M69" s="571">
        <f t="shared" si="5"/>
        <v>0</v>
      </c>
    </row>
    <row r="70" spans="1:13">
      <c r="A70" s="342">
        <f t="shared" si="6"/>
        <v>0</v>
      </c>
      <c r="B70" s="343">
        <f t="shared" si="0"/>
        <v>0</v>
      </c>
      <c r="C70" s="489">
        <f t="shared" si="7"/>
        <v>0</v>
      </c>
      <c r="D70" s="489">
        <f t="shared" si="8"/>
        <v>0</v>
      </c>
      <c r="E70" s="490">
        <f t="shared" si="1"/>
        <v>0</v>
      </c>
      <c r="F70" s="489">
        <f t="shared" si="9"/>
        <v>0</v>
      </c>
      <c r="G70" s="489">
        <f t="shared" si="10"/>
        <v>0</v>
      </c>
      <c r="H70" s="489">
        <f t="shared" si="11"/>
        <v>0</v>
      </c>
      <c r="I70" s="489">
        <f t="shared" si="3"/>
        <v>0</v>
      </c>
      <c r="J70" s="571">
        <f t="shared" si="12"/>
        <v>0</v>
      </c>
      <c r="K70" s="571">
        <f t="shared" si="4"/>
        <v>0</v>
      </c>
      <c r="L70" s="587">
        <f t="shared" si="13"/>
        <v>1</v>
      </c>
      <c r="M70" s="571">
        <f t="shared" si="5"/>
        <v>0</v>
      </c>
    </row>
    <row r="71" spans="1:13">
      <c r="A71" s="342">
        <f t="shared" si="6"/>
        <v>0</v>
      </c>
      <c r="B71" s="343">
        <f t="shared" si="0"/>
        <v>0</v>
      </c>
      <c r="C71" s="489">
        <f t="shared" si="7"/>
        <v>0</v>
      </c>
      <c r="D71" s="489">
        <f t="shared" si="8"/>
        <v>0</v>
      </c>
      <c r="E71" s="490">
        <f t="shared" si="1"/>
        <v>0</v>
      </c>
      <c r="F71" s="489">
        <f t="shared" si="9"/>
        <v>0</v>
      </c>
      <c r="G71" s="489">
        <f t="shared" si="10"/>
        <v>0</v>
      </c>
      <c r="H71" s="489">
        <f t="shared" si="11"/>
        <v>0</v>
      </c>
      <c r="I71" s="489">
        <f t="shared" si="3"/>
        <v>0</v>
      </c>
      <c r="J71" s="571">
        <f t="shared" si="12"/>
        <v>0</v>
      </c>
      <c r="K71" s="571">
        <f t="shared" si="4"/>
        <v>0</v>
      </c>
      <c r="L71" s="587">
        <f t="shared" si="13"/>
        <v>1</v>
      </c>
      <c r="M71" s="571">
        <f t="shared" si="5"/>
        <v>0</v>
      </c>
    </row>
    <row r="72" spans="1:13">
      <c r="A72" s="342">
        <f t="shared" si="6"/>
        <v>0</v>
      </c>
      <c r="B72" s="343">
        <f t="shared" si="0"/>
        <v>0</v>
      </c>
      <c r="C72" s="489">
        <f t="shared" si="7"/>
        <v>0</v>
      </c>
      <c r="D72" s="489">
        <f t="shared" si="8"/>
        <v>0</v>
      </c>
      <c r="E72" s="490">
        <f t="shared" si="1"/>
        <v>0</v>
      </c>
      <c r="F72" s="489">
        <f t="shared" si="9"/>
        <v>0</v>
      </c>
      <c r="G72" s="489">
        <f t="shared" si="10"/>
        <v>0</v>
      </c>
      <c r="H72" s="489">
        <f t="shared" si="11"/>
        <v>0</v>
      </c>
      <c r="I72" s="489">
        <f t="shared" si="3"/>
        <v>0</v>
      </c>
      <c r="J72" s="571">
        <f t="shared" si="12"/>
        <v>0</v>
      </c>
      <c r="K72" s="571">
        <f t="shared" si="4"/>
        <v>0</v>
      </c>
      <c r="L72" s="587">
        <f t="shared" si="13"/>
        <v>1</v>
      </c>
      <c r="M72" s="571">
        <f t="shared" si="5"/>
        <v>0</v>
      </c>
    </row>
    <row r="73" spans="1:13">
      <c r="A73" s="342">
        <f t="shared" si="6"/>
        <v>0</v>
      </c>
      <c r="B73" s="343">
        <f t="shared" si="0"/>
        <v>0</v>
      </c>
      <c r="C73" s="489">
        <f t="shared" si="7"/>
        <v>0</v>
      </c>
      <c r="D73" s="489">
        <f t="shared" si="8"/>
        <v>0</v>
      </c>
      <c r="E73" s="490">
        <f t="shared" si="1"/>
        <v>0</v>
      </c>
      <c r="F73" s="489">
        <f t="shared" si="9"/>
        <v>0</v>
      </c>
      <c r="G73" s="489">
        <f t="shared" si="10"/>
        <v>0</v>
      </c>
      <c r="H73" s="489">
        <f t="shared" si="11"/>
        <v>0</v>
      </c>
      <c r="I73" s="489">
        <f t="shared" si="3"/>
        <v>0</v>
      </c>
      <c r="J73" s="571">
        <f t="shared" si="12"/>
        <v>0</v>
      </c>
      <c r="K73" s="571">
        <f t="shared" si="4"/>
        <v>0</v>
      </c>
      <c r="L73" s="587">
        <f t="shared" si="13"/>
        <v>1</v>
      </c>
      <c r="M73" s="571">
        <f t="shared" si="5"/>
        <v>0</v>
      </c>
    </row>
    <row r="74" spans="1:13">
      <c r="A74" s="342">
        <f t="shared" si="6"/>
        <v>0</v>
      </c>
      <c r="B74" s="343">
        <f t="shared" si="0"/>
        <v>0</v>
      </c>
      <c r="C74" s="489">
        <f t="shared" si="7"/>
        <v>0</v>
      </c>
      <c r="D74" s="489">
        <f t="shared" si="8"/>
        <v>0</v>
      </c>
      <c r="E74" s="490">
        <f t="shared" si="1"/>
        <v>0</v>
      </c>
      <c r="F74" s="489">
        <f t="shared" si="9"/>
        <v>0</v>
      </c>
      <c r="G74" s="489">
        <f t="shared" si="10"/>
        <v>0</v>
      </c>
      <c r="H74" s="489">
        <f t="shared" si="11"/>
        <v>0</v>
      </c>
      <c r="I74" s="489">
        <f t="shared" si="3"/>
        <v>0</v>
      </c>
      <c r="J74" s="571">
        <f t="shared" si="12"/>
        <v>0</v>
      </c>
      <c r="K74" s="571">
        <f t="shared" si="4"/>
        <v>0</v>
      </c>
      <c r="L74" s="587">
        <f t="shared" si="13"/>
        <v>1</v>
      </c>
      <c r="M74" s="571">
        <f t="shared" si="5"/>
        <v>0</v>
      </c>
    </row>
    <row r="75" spans="1:13">
      <c r="A75" s="342">
        <f t="shared" si="6"/>
        <v>0</v>
      </c>
      <c r="B75" s="343">
        <f t="shared" si="0"/>
        <v>0</v>
      </c>
      <c r="C75" s="489">
        <f t="shared" si="7"/>
        <v>0</v>
      </c>
      <c r="D75" s="489">
        <f t="shared" si="8"/>
        <v>0</v>
      </c>
      <c r="E75" s="490">
        <f t="shared" si="1"/>
        <v>0</v>
      </c>
      <c r="F75" s="489">
        <f t="shared" si="9"/>
        <v>0</v>
      </c>
      <c r="G75" s="489">
        <f t="shared" si="10"/>
        <v>0</v>
      </c>
      <c r="H75" s="489">
        <f t="shared" si="11"/>
        <v>0</v>
      </c>
      <c r="I75" s="489">
        <f t="shared" si="3"/>
        <v>0</v>
      </c>
      <c r="J75" s="571">
        <f t="shared" si="12"/>
        <v>0</v>
      </c>
      <c r="K75" s="571">
        <f t="shared" si="4"/>
        <v>0</v>
      </c>
      <c r="L75" s="587">
        <f t="shared" si="13"/>
        <v>1</v>
      </c>
      <c r="M75" s="571">
        <f t="shared" si="5"/>
        <v>0</v>
      </c>
    </row>
    <row r="76" spans="1:13">
      <c r="A76" s="342">
        <f t="shared" si="6"/>
        <v>0</v>
      </c>
      <c r="B76" s="343">
        <f t="shared" si="0"/>
        <v>0</v>
      </c>
      <c r="C76" s="489">
        <f t="shared" si="7"/>
        <v>0</v>
      </c>
      <c r="D76" s="489">
        <f t="shared" si="8"/>
        <v>0</v>
      </c>
      <c r="E76" s="490">
        <f t="shared" si="1"/>
        <v>0</v>
      </c>
      <c r="F76" s="489">
        <f t="shared" si="9"/>
        <v>0</v>
      </c>
      <c r="G76" s="489">
        <f t="shared" si="10"/>
        <v>0</v>
      </c>
      <c r="H76" s="489">
        <f t="shared" si="11"/>
        <v>0</v>
      </c>
      <c r="I76" s="489">
        <f t="shared" si="3"/>
        <v>0</v>
      </c>
      <c r="J76" s="571">
        <f t="shared" si="12"/>
        <v>0</v>
      </c>
      <c r="K76" s="571">
        <f t="shared" si="4"/>
        <v>0</v>
      </c>
      <c r="L76" s="587">
        <f t="shared" si="13"/>
        <v>1</v>
      </c>
      <c r="M76" s="571">
        <f t="shared" si="5"/>
        <v>0</v>
      </c>
    </row>
    <row r="77" spans="1:13">
      <c r="A77" s="342">
        <f t="shared" si="6"/>
        <v>0</v>
      </c>
      <c r="B77" s="343">
        <f t="shared" si="0"/>
        <v>0</v>
      </c>
      <c r="C77" s="489">
        <f t="shared" si="7"/>
        <v>0</v>
      </c>
      <c r="D77" s="489">
        <f t="shared" si="8"/>
        <v>0</v>
      </c>
      <c r="E77" s="490">
        <f t="shared" si="1"/>
        <v>0</v>
      </c>
      <c r="F77" s="489">
        <f t="shared" si="9"/>
        <v>0</v>
      </c>
      <c r="G77" s="489">
        <f t="shared" si="10"/>
        <v>0</v>
      </c>
      <c r="H77" s="489">
        <f t="shared" si="11"/>
        <v>0</v>
      </c>
      <c r="I77" s="489">
        <f t="shared" si="3"/>
        <v>0</v>
      </c>
      <c r="J77" s="571">
        <f t="shared" si="12"/>
        <v>0</v>
      </c>
      <c r="K77" s="571">
        <f t="shared" si="4"/>
        <v>0</v>
      </c>
      <c r="L77" s="587">
        <f t="shared" si="13"/>
        <v>1</v>
      </c>
      <c r="M77" s="571">
        <f t="shared" si="5"/>
        <v>0</v>
      </c>
    </row>
    <row r="78" spans="1:13">
      <c r="A78" s="342">
        <f t="shared" si="6"/>
        <v>0</v>
      </c>
      <c r="B78" s="343">
        <f t="shared" si="0"/>
        <v>0</v>
      </c>
      <c r="C78" s="489">
        <f t="shared" si="7"/>
        <v>0</v>
      </c>
      <c r="D78" s="489">
        <f t="shared" si="8"/>
        <v>0</v>
      </c>
      <c r="E78" s="490">
        <f t="shared" si="1"/>
        <v>0</v>
      </c>
      <c r="F78" s="489">
        <f t="shared" si="9"/>
        <v>0</v>
      </c>
      <c r="G78" s="489">
        <f t="shared" si="10"/>
        <v>0</v>
      </c>
      <c r="H78" s="489">
        <f t="shared" si="11"/>
        <v>0</v>
      </c>
      <c r="I78" s="489">
        <f t="shared" si="3"/>
        <v>0</v>
      </c>
      <c r="J78" s="571">
        <f t="shared" si="12"/>
        <v>0</v>
      </c>
      <c r="K78" s="571">
        <f t="shared" si="4"/>
        <v>0</v>
      </c>
      <c r="L78" s="587">
        <f t="shared" si="13"/>
        <v>1</v>
      </c>
      <c r="M78" s="571">
        <f t="shared" si="5"/>
        <v>0</v>
      </c>
    </row>
    <row r="79" spans="1:13">
      <c r="A79" s="342">
        <f t="shared" si="6"/>
        <v>0</v>
      </c>
      <c r="B79" s="343">
        <f t="shared" si="0"/>
        <v>0</v>
      </c>
      <c r="C79" s="489">
        <f t="shared" si="7"/>
        <v>0</v>
      </c>
      <c r="D79" s="489">
        <f t="shared" si="8"/>
        <v>0</v>
      </c>
      <c r="E79" s="490">
        <f t="shared" si="1"/>
        <v>0</v>
      </c>
      <c r="F79" s="489">
        <f t="shared" si="9"/>
        <v>0</v>
      </c>
      <c r="G79" s="489">
        <f t="shared" si="10"/>
        <v>0</v>
      </c>
      <c r="H79" s="489">
        <f t="shared" si="11"/>
        <v>0</v>
      </c>
      <c r="I79" s="489">
        <f t="shared" si="3"/>
        <v>0</v>
      </c>
      <c r="J79" s="571">
        <f t="shared" si="12"/>
        <v>0</v>
      </c>
      <c r="K79" s="571">
        <f t="shared" si="4"/>
        <v>0</v>
      </c>
      <c r="L79" s="587">
        <f t="shared" si="13"/>
        <v>1</v>
      </c>
      <c r="M79" s="571">
        <f t="shared" si="5"/>
        <v>0</v>
      </c>
    </row>
    <row r="80" spans="1:13">
      <c r="A80" s="342">
        <f t="shared" si="6"/>
        <v>0</v>
      </c>
      <c r="B80" s="343">
        <f t="shared" si="0"/>
        <v>0</v>
      </c>
      <c r="C80" s="489">
        <f t="shared" si="7"/>
        <v>0</v>
      </c>
      <c r="D80" s="489">
        <f t="shared" si="8"/>
        <v>0</v>
      </c>
      <c r="E80" s="490">
        <f t="shared" si="1"/>
        <v>0</v>
      </c>
      <c r="F80" s="489">
        <f t="shared" si="9"/>
        <v>0</v>
      </c>
      <c r="G80" s="489">
        <f t="shared" si="10"/>
        <v>0</v>
      </c>
      <c r="H80" s="489">
        <f t="shared" si="11"/>
        <v>0</v>
      </c>
      <c r="I80" s="489">
        <f t="shared" si="3"/>
        <v>0</v>
      </c>
      <c r="J80" s="571">
        <f t="shared" si="12"/>
        <v>0</v>
      </c>
      <c r="K80" s="571">
        <f t="shared" si="4"/>
        <v>0</v>
      </c>
      <c r="L80" s="587">
        <f t="shared" si="13"/>
        <v>1</v>
      </c>
      <c r="M80" s="571">
        <f t="shared" si="5"/>
        <v>0</v>
      </c>
    </row>
    <row r="81" spans="1:13">
      <c r="A81" s="342">
        <f t="shared" si="6"/>
        <v>0</v>
      </c>
      <c r="B81" s="343">
        <f t="shared" si="0"/>
        <v>0</v>
      </c>
      <c r="C81" s="489">
        <f t="shared" si="7"/>
        <v>0</v>
      </c>
      <c r="D81" s="489">
        <f t="shared" si="8"/>
        <v>0</v>
      </c>
      <c r="E81" s="490">
        <f t="shared" si="1"/>
        <v>0</v>
      </c>
      <c r="F81" s="489">
        <f t="shared" si="9"/>
        <v>0</v>
      </c>
      <c r="G81" s="489">
        <f t="shared" si="10"/>
        <v>0</v>
      </c>
      <c r="H81" s="489">
        <f t="shared" si="11"/>
        <v>0</v>
      </c>
      <c r="I81" s="489">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9">
        <f t="shared" si="7"/>
        <v>0</v>
      </c>
      <c r="D82" s="489">
        <f t="shared" si="8"/>
        <v>0</v>
      </c>
      <c r="E82" s="490">
        <f t="shared" ref="E82:E145" si="15">IF(AND(Pay_Num&lt;&gt;0,Sched_Pay+Scheduled_Extra_Payments&lt;Beg_Bal),Scheduled_Extra_Payments,IF(AND(Pay_Num&lt;&gt;0,Beg_Bal-Sched_Pay&gt;0),Beg_Bal-Sched_Pay,IF(Pay_Num&lt;&gt;0,0,0)))</f>
        <v>0</v>
      </c>
      <c r="F82" s="489">
        <f t="shared" si="9"/>
        <v>0</v>
      </c>
      <c r="G82" s="489">
        <f t="shared" si="10"/>
        <v>0</v>
      </c>
      <c r="H82" s="489">
        <f t="shared" si="11"/>
        <v>0</v>
      </c>
      <c r="I82" s="489">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9">
        <f t="shared" ref="C83:C146" si="20">IF(Pay_Num&lt;&gt;0,I82,0)</f>
        <v>0</v>
      </c>
      <c r="D83" s="489">
        <f t="shared" ref="D83:D146" si="21">G83+H83</f>
        <v>0</v>
      </c>
      <c r="E83" s="490">
        <f t="shared" si="15"/>
        <v>0</v>
      </c>
      <c r="F83" s="489">
        <f t="shared" ref="F83:F146" si="22">IF(AND(Pay_Num&lt;&gt;0,Sched_Pay+Extra_Pay&lt;Beg_Bal),Sched_Pay+Extra_Pay,IF(Pay_Num&lt;&gt;0,Beg_Bal,0))</f>
        <v>0</v>
      </c>
      <c r="G83" s="489">
        <f t="shared" ref="G83:G146" si="23">IF(I82=0,0,IF(Pay_Num&lt;&gt;0,Loan_Amount/Loan_Years/Num_Pmt_Per_Year,0))</f>
        <v>0</v>
      </c>
      <c r="H83" s="489">
        <f t="shared" ref="H83:H146" si="24">IF(Pay_Num&lt;&gt;0,Beg_Bal*Interest_Rate/Num_Pmt_Per_Year,0)</f>
        <v>0</v>
      </c>
      <c r="I83" s="489">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9">
        <f t="shared" si="20"/>
        <v>0</v>
      </c>
      <c r="D84" s="489">
        <f t="shared" si="21"/>
        <v>0</v>
      </c>
      <c r="E84" s="490">
        <f t="shared" si="15"/>
        <v>0</v>
      </c>
      <c r="F84" s="489">
        <f t="shared" si="22"/>
        <v>0</v>
      </c>
      <c r="G84" s="489">
        <f t="shared" si="23"/>
        <v>0</v>
      </c>
      <c r="H84" s="489">
        <f t="shared" si="24"/>
        <v>0</v>
      </c>
      <c r="I84" s="489">
        <f t="shared" si="16"/>
        <v>0</v>
      </c>
      <c r="J84" s="571">
        <f t="shared" si="25"/>
        <v>0</v>
      </c>
      <c r="K84" s="571">
        <f t="shared" si="17"/>
        <v>0</v>
      </c>
      <c r="L84" s="587">
        <f t="shared" si="26"/>
        <v>1</v>
      </c>
      <c r="M84" s="571">
        <f t="shared" si="18"/>
        <v>0</v>
      </c>
    </row>
    <row r="85" spans="1:13">
      <c r="A85" s="342">
        <f t="shared" si="19"/>
        <v>0</v>
      </c>
      <c r="B85" s="343">
        <f t="shared" si="14"/>
        <v>0</v>
      </c>
      <c r="C85" s="489">
        <f t="shared" si="20"/>
        <v>0</v>
      </c>
      <c r="D85" s="489">
        <f t="shared" si="21"/>
        <v>0</v>
      </c>
      <c r="E85" s="490">
        <f t="shared" si="15"/>
        <v>0</v>
      </c>
      <c r="F85" s="489">
        <f t="shared" si="22"/>
        <v>0</v>
      </c>
      <c r="G85" s="489">
        <f t="shared" si="23"/>
        <v>0</v>
      </c>
      <c r="H85" s="489">
        <f t="shared" si="24"/>
        <v>0</v>
      </c>
      <c r="I85" s="489">
        <f t="shared" si="16"/>
        <v>0</v>
      </c>
      <c r="J85" s="571">
        <f t="shared" si="25"/>
        <v>0</v>
      </c>
      <c r="K85" s="571">
        <f t="shared" si="17"/>
        <v>0</v>
      </c>
      <c r="L85" s="587">
        <f t="shared" si="26"/>
        <v>1</v>
      </c>
      <c r="M85" s="571">
        <f t="shared" si="18"/>
        <v>0</v>
      </c>
    </row>
    <row r="86" spans="1:13">
      <c r="A86" s="342">
        <f t="shared" si="19"/>
        <v>0</v>
      </c>
      <c r="B86" s="343">
        <f t="shared" si="14"/>
        <v>0</v>
      </c>
      <c r="C86" s="489">
        <f t="shared" si="20"/>
        <v>0</v>
      </c>
      <c r="D86" s="489">
        <f t="shared" si="21"/>
        <v>0</v>
      </c>
      <c r="E86" s="490">
        <f t="shared" si="15"/>
        <v>0</v>
      </c>
      <c r="F86" s="489">
        <f t="shared" si="22"/>
        <v>0</v>
      </c>
      <c r="G86" s="489">
        <f t="shared" si="23"/>
        <v>0</v>
      </c>
      <c r="H86" s="489">
        <f t="shared" si="24"/>
        <v>0</v>
      </c>
      <c r="I86" s="489">
        <f t="shared" si="16"/>
        <v>0</v>
      </c>
      <c r="J86" s="571">
        <f t="shared" si="25"/>
        <v>0</v>
      </c>
      <c r="K86" s="571">
        <f t="shared" si="17"/>
        <v>0</v>
      </c>
      <c r="L86" s="587">
        <f t="shared" si="26"/>
        <v>1</v>
      </c>
      <c r="M86" s="571">
        <f t="shared" si="18"/>
        <v>0</v>
      </c>
    </row>
    <row r="87" spans="1:13">
      <c r="A87" s="342">
        <f t="shared" si="19"/>
        <v>0</v>
      </c>
      <c r="B87" s="343">
        <f t="shared" si="14"/>
        <v>0</v>
      </c>
      <c r="C87" s="489">
        <f t="shared" si="20"/>
        <v>0</v>
      </c>
      <c r="D87" s="489">
        <f t="shared" si="21"/>
        <v>0</v>
      </c>
      <c r="E87" s="490">
        <f t="shared" si="15"/>
        <v>0</v>
      </c>
      <c r="F87" s="489">
        <f t="shared" si="22"/>
        <v>0</v>
      </c>
      <c r="G87" s="489">
        <f t="shared" si="23"/>
        <v>0</v>
      </c>
      <c r="H87" s="489">
        <f t="shared" si="24"/>
        <v>0</v>
      </c>
      <c r="I87" s="489">
        <f t="shared" si="16"/>
        <v>0</v>
      </c>
      <c r="J87" s="571">
        <f t="shared" si="25"/>
        <v>0</v>
      </c>
      <c r="K87" s="571">
        <f t="shared" si="17"/>
        <v>0</v>
      </c>
      <c r="L87" s="587">
        <f t="shared" si="26"/>
        <v>1</v>
      </c>
      <c r="M87" s="571">
        <f t="shared" si="18"/>
        <v>0</v>
      </c>
    </row>
    <row r="88" spans="1:13">
      <c r="A88" s="342">
        <f t="shared" si="19"/>
        <v>0</v>
      </c>
      <c r="B88" s="343">
        <f t="shared" si="14"/>
        <v>0</v>
      </c>
      <c r="C88" s="489">
        <f t="shared" si="20"/>
        <v>0</v>
      </c>
      <c r="D88" s="489">
        <f t="shared" si="21"/>
        <v>0</v>
      </c>
      <c r="E88" s="490">
        <f t="shared" si="15"/>
        <v>0</v>
      </c>
      <c r="F88" s="489">
        <f t="shared" si="22"/>
        <v>0</v>
      </c>
      <c r="G88" s="489">
        <f t="shared" si="23"/>
        <v>0</v>
      </c>
      <c r="H88" s="489">
        <f t="shared" si="24"/>
        <v>0</v>
      </c>
      <c r="I88" s="489">
        <f t="shared" si="16"/>
        <v>0</v>
      </c>
      <c r="J88" s="571">
        <f t="shared" si="25"/>
        <v>0</v>
      </c>
      <c r="K88" s="571">
        <f t="shared" si="17"/>
        <v>0</v>
      </c>
      <c r="L88" s="587">
        <f t="shared" si="26"/>
        <v>1</v>
      </c>
      <c r="M88" s="571">
        <f t="shared" si="18"/>
        <v>0</v>
      </c>
    </row>
    <row r="89" spans="1:13">
      <c r="A89" s="342">
        <f t="shared" si="19"/>
        <v>0</v>
      </c>
      <c r="B89" s="343">
        <f t="shared" si="14"/>
        <v>0</v>
      </c>
      <c r="C89" s="489">
        <f t="shared" si="20"/>
        <v>0</v>
      </c>
      <c r="D89" s="489">
        <f t="shared" si="21"/>
        <v>0</v>
      </c>
      <c r="E89" s="490">
        <f t="shared" si="15"/>
        <v>0</v>
      </c>
      <c r="F89" s="489">
        <f t="shared" si="22"/>
        <v>0</v>
      </c>
      <c r="G89" s="489">
        <f t="shared" si="23"/>
        <v>0</v>
      </c>
      <c r="H89" s="489">
        <f t="shared" si="24"/>
        <v>0</v>
      </c>
      <c r="I89" s="489">
        <f t="shared" si="16"/>
        <v>0</v>
      </c>
      <c r="J89" s="571">
        <f t="shared" si="25"/>
        <v>0</v>
      </c>
      <c r="K89" s="571">
        <f t="shared" si="17"/>
        <v>0</v>
      </c>
      <c r="L89" s="587">
        <f t="shared" si="26"/>
        <v>1</v>
      </c>
      <c r="M89" s="571">
        <f t="shared" si="18"/>
        <v>0</v>
      </c>
    </row>
    <row r="90" spans="1:13">
      <c r="A90" s="342">
        <f t="shared" si="19"/>
        <v>0</v>
      </c>
      <c r="B90" s="343">
        <f t="shared" si="14"/>
        <v>0</v>
      </c>
      <c r="C90" s="489">
        <f t="shared" si="20"/>
        <v>0</v>
      </c>
      <c r="D90" s="489">
        <f t="shared" si="21"/>
        <v>0</v>
      </c>
      <c r="E90" s="490">
        <f t="shared" si="15"/>
        <v>0</v>
      </c>
      <c r="F90" s="489">
        <f t="shared" si="22"/>
        <v>0</v>
      </c>
      <c r="G90" s="489">
        <f t="shared" si="23"/>
        <v>0</v>
      </c>
      <c r="H90" s="489">
        <f t="shared" si="24"/>
        <v>0</v>
      </c>
      <c r="I90" s="489">
        <f t="shared" si="16"/>
        <v>0</v>
      </c>
      <c r="J90" s="571">
        <f t="shared" si="25"/>
        <v>0</v>
      </c>
      <c r="K90" s="571">
        <f t="shared" si="17"/>
        <v>0</v>
      </c>
      <c r="L90" s="587">
        <f t="shared" si="26"/>
        <v>1</v>
      </c>
      <c r="M90" s="571">
        <f t="shared" si="18"/>
        <v>0</v>
      </c>
    </row>
    <row r="91" spans="1:13">
      <c r="A91" s="342">
        <f t="shared" si="19"/>
        <v>0</v>
      </c>
      <c r="B91" s="343">
        <f t="shared" si="14"/>
        <v>0</v>
      </c>
      <c r="C91" s="489">
        <f t="shared" si="20"/>
        <v>0</v>
      </c>
      <c r="D91" s="489">
        <f t="shared" si="21"/>
        <v>0</v>
      </c>
      <c r="E91" s="490">
        <f t="shared" si="15"/>
        <v>0</v>
      </c>
      <c r="F91" s="489">
        <f t="shared" si="22"/>
        <v>0</v>
      </c>
      <c r="G91" s="489">
        <f t="shared" si="23"/>
        <v>0</v>
      </c>
      <c r="H91" s="489">
        <f t="shared" si="24"/>
        <v>0</v>
      </c>
      <c r="I91" s="489">
        <f t="shared" si="16"/>
        <v>0</v>
      </c>
      <c r="J91" s="571">
        <f t="shared" si="25"/>
        <v>0</v>
      </c>
      <c r="K91" s="571">
        <f t="shared" si="17"/>
        <v>0</v>
      </c>
      <c r="L91" s="587">
        <f t="shared" si="26"/>
        <v>1</v>
      </c>
      <c r="M91" s="571">
        <f t="shared" si="18"/>
        <v>0</v>
      </c>
    </row>
    <row r="92" spans="1:13">
      <c r="A92" s="342">
        <f t="shared" si="19"/>
        <v>0</v>
      </c>
      <c r="B92" s="343">
        <f t="shared" si="14"/>
        <v>0</v>
      </c>
      <c r="C92" s="489">
        <f t="shared" si="20"/>
        <v>0</v>
      </c>
      <c r="D92" s="489">
        <f t="shared" si="21"/>
        <v>0</v>
      </c>
      <c r="E92" s="490">
        <f t="shared" si="15"/>
        <v>0</v>
      </c>
      <c r="F92" s="489">
        <f t="shared" si="22"/>
        <v>0</v>
      </c>
      <c r="G92" s="489">
        <f t="shared" si="23"/>
        <v>0</v>
      </c>
      <c r="H92" s="489">
        <f t="shared" si="24"/>
        <v>0</v>
      </c>
      <c r="I92" s="489">
        <f t="shared" si="16"/>
        <v>0</v>
      </c>
      <c r="J92" s="571">
        <f t="shared" si="25"/>
        <v>0</v>
      </c>
      <c r="K92" s="571">
        <f t="shared" si="17"/>
        <v>0</v>
      </c>
      <c r="L92" s="587">
        <f t="shared" si="26"/>
        <v>1</v>
      </c>
      <c r="M92" s="571">
        <f t="shared" si="18"/>
        <v>0</v>
      </c>
    </row>
    <row r="93" spans="1:13">
      <c r="A93" s="342">
        <f t="shared" si="19"/>
        <v>0</v>
      </c>
      <c r="B93" s="343">
        <f t="shared" si="14"/>
        <v>0</v>
      </c>
      <c r="C93" s="489">
        <f t="shared" si="20"/>
        <v>0</v>
      </c>
      <c r="D93" s="489">
        <f t="shared" si="21"/>
        <v>0</v>
      </c>
      <c r="E93" s="490">
        <f t="shared" si="15"/>
        <v>0</v>
      </c>
      <c r="F93" s="489">
        <f t="shared" si="22"/>
        <v>0</v>
      </c>
      <c r="G93" s="489">
        <f t="shared" si="23"/>
        <v>0</v>
      </c>
      <c r="H93" s="489">
        <f t="shared" si="24"/>
        <v>0</v>
      </c>
      <c r="I93" s="489">
        <f t="shared" si="16"/>
        <v>0</v>
      </c>
      <c r="J93" s="571">
        <f t="shared" si="25"/>
        <v>0</v>
      </c>
      <c r="K93" s="571">
        <f t="shared" si="17"/>
        <v>0</v>
      </c>
      <c r="L93" s="587">
        <f t="shared" si="26"/>
        <v>1</v>
      </c>
      <c r="M93" s="571">
        <f t="shared" si="18"/>
        <v>0</v>
      </c>
    </row>
    <row r="94" spans="1:13">
      <c r="A94" s="342">
        <f t="shared" si="19"/>
        <v>0</v>
      </c>
      <c r="B94" s="343">
        <f t="shared" si="14"/>
        <v>0</v>
      </c>
      <c r="C94" s="489">
        <f t="shared" si="20"/>
        <v>0</v>
      </c>
      <c r="D94" s="489">
        <f t="shared" si="21"/>
        <v>0</v>
      </c>
      <c r="E94" s="490">
        <f t="shared" si="15"/>
        <v>0</v>
      </c>
      <c r="F94" s="489">
        <f t="shared" si="22"/>
        <v>0</v>
      </c>
      <c r="G94" s="489">
        <f t="shared" si="23"/>
        <v>0</v>
      </c>
      <c r="H94" s="489">
        <f t="shared" si="24"/>
        <v>0</v>
      </c>
      <c r="I94" s="489">
        <f t="shared" si="16"/>
        <v>0</v>
      </c>
      <c r="J94" s="571">
        <f t="shared" si="25"/>
        <v>0</v>
      </c>
      <c r="K94" s="571">
        <f t="shared" si="17"/>
        <v>0</v>
      </c>
      <c r="L94" s="587">
        <f t="shared" si="26"/>
        <v>1</v>
      </c>
      <c r="M94" s="571">
        <f t="shared" si="18"/>
        <v>0</v>
      </c>
    </row>
    <row r="95" spans="1:13">
      <c r="A95" s="342">
        <f t="shared" si="19"/>
        <v>0</v>
      </c>
      <c r="B95" s="343">
        <f t="shared" si="14"/>
        <v>0</v>
      </c>
      <c r="C95" s="489">
        <f t="shared" si="20"/>
        <v>0</v>
      </c>
      <c r="D95" s="489">
        <f t="shared" si="21"/>
        <v>0</v>
      </c>
      <c r="E95" s="490">
        <f t="shared" si="15"/>
        <v>0</v>
      </c>
      <c r="F95" s="489">
        <f t="shared" si="22"/>
        <v>0</v>
      </c>
      <c r="G95" s="489">
        <f t="shared" si="23"/>
        <v>0</v>
      </c>
      <c r="H95" s="489">
        <f t="shared" si="24"/>
        <v>0</v>
      </c>
      <c r="I95" s="489">
        <f t="shared" si="16"/>
        <v>0</v>
      </c>
      <c r="J95" s="571">
        <f t="shared" si="25"/>
        <v>0</v>
      </c>
      <c r="K95" s="571">
        <f t="shared" si="17"/>
        <v>0</v>
      </c>
      <c r="L95" s="587">
        <f t="shared" si="26"/>
        <v>1</v>
      </c>
      <c r="M95" s="571">
        <f t="shared" si="18"/>
        <v>0</v>
      </c>
    </row>
    <row r="96" spans="1:13">
      <c r="A96" s="342">
        <f t="shared" si="19"/>
        <v>0</v>
      </c>
      <c r="B96" s="343">
        <f t="shared" si="14"/>
        <v>0</v>
      </c>
      <c r="C96" s="489">
        <f t="shared" si="20"/>
        <v>0</v>
      </c>
      <c r="D96" s="489">
        <f t="shared" si="21"/>
        <v>0</v>
      </c>
      <c r="E96" s="490">
        <f t="shared" si="15"/>
        <v>0</v>
      </c>
      <c r="F96" s="489">
        <f t="shared" si="22"/>
        <v>0</v>
      </c>
      <c r="G96" s="489">
        <f t="shared" si="23"/>
        <v>0</v>
      </c>
      <c r="H96" s="489">
        <f t="shared" si="24"/>
        <v>0</v>
      </c>
      <c r="I96" s="489">
        <f t="shared" si="16"/>
        <v>0</v>
      </c>
      <c r="J96" s="571">
        <f t="shared" si="25"/>
        <v>0</v>
      </c>
      <c r="K96" s="571">
        <f t="shared" si="17"/>
        <v>0</v>
      </c>
      <c r="L96" s="587">
        <f t="shared" si="26"/>
        <v>1</v>
      </c>
      <c r="M96" s="571">
        <f t="shared" si="18"/>
        <v>0</v>
      </c>
    </row>
    <row r="97" spans="1:13">
      <c r="A97" s="342">
        <f t="shared" si="19"/>
        <v>0</v>
      </c>
      <c r="B97" s="343">
        <f t="shared" si="14"/>
        <v>0</v>
      </c>
      <c r="C97" s="489">
        <f t="shared" si="20"/>
        <v>0</v>
      </c>
      <c r="D97" s="489">
        <f t="shared" si="21"/>
        <v>0</v>
      </c>
      <c r="E97" s="490">
        <f t="shared" si="15"/>
        <v>0</v>
      </c>
      <c r="F97" s="489">
        <f t="shared" si="22"/>
        <v>0</v>
      </c>
      <c r="G97" s="489">
        <f t="shared" si="23"/>
        <v>0</v>
      </c>
      <c r="H97" s="489">
        <f t="shared" si="24"/>
        <v>0</v>
      </c>
      <c r="I97" s="489">
        <f t="shared" si="16"/>
        <v>0</v>
      </c>
      <c r="J97" s="571">
        <f t="shared" si="25"/>
        <v>0</v>
      </c>
      <c r="K97" s="571">
        <f t="shared" si="17"/>
        <v>0</v>
      </c>
      <c r="L97" s="587">
        <f t="shared" si="26"/>
        <v>1</v>
      </c>
      <c r="M97" s="571">
        <f t="shared" si="18"/>
        <v>0</v>
      </c>
    </row>
    <row r="98" spans="1:13">
      <c r="A98" s="342">
        <f t="shared" si="19"/>
        <v>0</v>
      </c>
      <c r="B98" s="343">
        <f t="shared" si="14"/>
        <v>0</v>
      </c>
      <c r="C98" s="489">
        <f t="shared" si="20"/>
        <v>0</v>
      </c>
      <c r="D98" s="489">
        <f t="shared" si="21"/>
        <v>0</v>
      </c>
      <c r="E98" s="490">
        <f t="shared" si="15"/>
        <v>0</v>
      </c>
      <c r="F98" s="489">
        <f t="shared" si="22"/>
        <v>0</v>
      </c>
      <c r="G98" s="489">
        <f t="shared" si="23"/>
        <v>0</v>
      </c>
      <c r="H98" s="489">
        <f t="shared" si="24"/>
        <v>0</v>
      </c>
      <c r="I98" s="489">
        <f t="shared" si="16"/>
        <v>0</v>
      </c>
      <c r="J98" s="571">
        <f t="shared" si="25"/>
        <v>0</v>
      </c>
      <c r="K98" s="571">
        <f t="shared" si="17"/>
        <v>0</v>
      </c>
      <c r="L98" s="587">
        <f t="shared" si="26"/>
        <v>1</v>
      </c>
      <c r="M98" s="571">
        <f t="shared" si="18"/>
        <v>0</v>
      </c>
    </row>
    <row r="99" spans="1:13">
      <c r="A99" s="342">
        <f t="shared" si="19"/>
        <v>0</v>
      </c>
      <c r="B99" s="343">
        <f t="shared" si="14"/>
        <v>0</v>
      </c>
      <c r="C99" s="489">
        <f t="shared" si="20"/>
        <v>0</v>
      </c>
      <c r="D99" s="489">
        <f t="shared" si="21"/>
        <v>0</v>
      </c>
      <c r="E99" s="490">
        <f t="shared" si="15"/>
        <v>0</v>
      </c>
      <c r="F99" s="489">
        <f t="shared" si="22"/>
        <v>0</v>
      </c>
      <c r="G99" s="489">
        <f t="shared" si="23"/>
        <v>0</v>
      </c>
      <c r="H99" s="489">
        <f t="shared" si="24"/>
        <v>0</v>
      </c>
      <c r="I99" s="489">
        <f t="shared" si="16"/>
        <v>0</v>
      </c>
      <c r="J99" s="571">
        <f t="shared" si="25"/>
        <v>0</v>
      </c>
      <c r="K99" s="571">
        <f t="shared" si="17"/>
        <v>0</v>
      </c>
      <c r="L99" s="587">
        <f t="shared" si="26"/>
        <v>1</v>
      </c>
      <c r="M99" s="571">
        <f t="shared" si="18"/>
        <v>0</v>
      </c>
    </row>
    <row r="100" spans="1:13">
      <c r="A100" s="342">
        <f t="shared" si="19"/>
        <v>0</v>
      </c>
      <c r="B100" s="343">
        <f t="shared" si="14"/>
        <v>0</v>
      </c>
      <c r="C100" s="489">
        <f t="shared" si="20"/>
        <v>0</v>
      </c>
      <c r="D100" s="489">
        <f t="shared" si="21"/>
        <v>0</v>
      </c>
      <c r="E100" s="490">
        <f t="shared" si="15"/>
        <v>0</v>
      </c>
      <c r="F100" s="489">
        <f t="shared" si="22"/>
        <v>0</v>
      </c>
      <c r="G100" s="489">
        <f t="shared" si="23"/>
        <v>0</v>
      </c>
      <c r="H100" s="489">
        <f t="shared" si="24"/>
        <v>0</v>
      </c>
      <c r="I100" s="489">
        <f t="shared" si="16"/>
        <v>0</v>
      </c>
      <c r="J100" s="571">
        <f t="shared" si="25"/>
        <v>0</v>
      </c>
      <c r="K100" s="571">
        <f t="shared" si="17"/>
        <v>0</v>
      </c>
      <c r="L100" s="587">
        <f t="shared" si="26"/>
        <v>1</v>
      </c>
      <c r="M100" s="571">
        <f t="shared" si="18"/>
        <v>0</v>
      </c>
    </row>
    <row r="101" spans="1:13">
      <c r="A101" s="342">
        <f t="shared" si="19"/>
        <v>0</v>
      </c>
      <c r="B101" s="343">
        <f t="shared" si="14"/>
        <v>0</v>
      </c>
      <c r="C101" s="489">
        <f t="shared" si="20"/>
        <v>0</v>
      </c>
      <c r="D101" s="489">
        <f t="shared" si="21"/>
        <v>0</v>
      </c>
      <c r="E101" s="490">
        <f t="shared" si="15"/>
        <v>0</v>
      </c>
      <c r="F101" s="489">
        <f t="shared" si="22"/>
        <v>0</v>
      </c>
      <c r="G101" s="489">
        <f t="shared" si="23"/>
        <v>0</v>
      </c>
      <c r="H101" s="489">
        <f t="shared" si="24"/>
        <v>0</v>
      </c>
      <c r="I101" s="489">
        <f t="shared" si="16"/>
        <v>0</v>
      </c>
      <c r="J101" s="571">
        <f t="shared" si="25"/>
        <v>0</v>
      </c>
      <c r="K101" s="571">
        <f t="shared" si="17"/>
        <v>0</v>
      </c>
      <c r="L101" s="587">
        <f t="shared" si="26"/>
        <v>1</v>
      </c>
      <c r="M101" s="571">
        <f t="shared" si="18"/>
        <v>0</v>
      </c>
    </row>
    <row r="102" spans="1:13">
      <c r="A102" s="342">
        <f t="shared" si="19"/>
        <v>0</v>
      </c>
      <c r="B102" s="343">
        <f t="shared" si="14"/>
        <v>0</v>
      </c>
      <c r="C102" s="489">
        <f t="shared" si="20"/>
        <v>0</v>
      </c>
      <c r="D102" s="489">
        <f t="shared" si="21"/>
        <v>0</v>
      </c>
      <c r="E102" s="490">
        <f t="shared" si="15"/>
        <v>0</v>
      </c>
      <c r="F102" s="489">
        <f t="shared" si="22"/>
        <v>0</v>
      </c>
      <c r="G102" s="489">
        <f t="shared" si="23"/>
        <v>0</v>
      </c>
      <c r="H102" s="489">
        <f t="shared" si="24"/>
        <v>0</v>
      </c>
      <c r="I102" s="489">
        <f t="shared" si="16"/>
        <v>0</v>
      </c>
      <c r="J102" s="571">
        <f t="shared" si="25"/>
        <v>0</v>
      </c>
      <c r="K102" s="571">
        <f t="shared" si="17"/>
        <v>0</v>
      </c>
      <c r="L102" s="587">
        <f t="shared" si="26"/>
        <v>1</v>
      </c>
      <c r="M102" s="571">
        <f t="shared" si="18"/>
        <v>0</v>
      </c>
    </row>
    <row r="103" spans="1:13">
      <c r="A103" s="342">
        <f t="shared" si="19"/>
        <v>0</v>
      </c>
      <c r="B103" s="343">
        <f t="shared" si="14"/>
        <v>0</v>
      </c>
      <c r="C103" s="489">
        <f t="shared" si="20"/>
        <v>0</v>
      </c>
      <c r="D103" s="489">
        <f t="shared" si="21"/>
        <v>0</v>
      </c>
      <c r="E103" s="490">
        <f t="shared" si="15"/>
        <v>0</v>
      </c>
      <c r="F103" s="489">
        <f t="shared" si="22"/>
        <v>0</v>
      </c>
      <c r="G103" s="489">
        <f t="shared" si="23"/>
        <v>0</v>
      </c>
      <c r="H103" s="489">
        <f t="shared" si="24"/>
        <v>0</v>
      </c>
      <c r="I103" s="489">
        <f t="shared" si="16"/>
        <v>0</v>
      </c>
      <c r="J103" s="571">
        <f t="shared" si="25"/>
        <v>0</v>
      </c>
      <c r="K103" s="571">
        <f t="shared" si="17"/>
        <v>0</v>
      </c>
      <c r="L103" s="587">
        <f t="shared" si="26"/>
        <v>1</v>
      </c>
      <c r="M103" s="571">
        <f t="shared" si="18"/>
        <v>0</v>
      </c>
    </row>
    <row r="104" spans="1:13">
      <c r="A104" s="342">
        <f t="shared" si="19"/>
        <v>0</v>
      </c>
      <c r="B104" s="343">
        <f t="shared" si="14"/>
        <v>0</v>
      </c>
      <c r="C104" s="489">
        <f t="shared" si="20"/>
        <v>0</v>
      </c>
      <c r="D104" s="489">
        <f t="shared" si="21"/>
        <v>0</v>
      </c>
      <c r="E104" s="490">
        <f t="shared" si="15"/>
        <v>0</v>
      </c>
      <c r="F104" s="489">
        <f t="shared" si="22"/>
        <v>0</v>
      </c>
      <c r="G104" s="489">
        <f t="shared" si="23"/>
        <v>0</v>
      </c>
      <c r="H104" s="489">
        <f t="shared" si="24"/>
        <v>0</v>
      </c>
      <c r="I104" s="489">
        <f t="shared" si="16"/>
        <v>0</v>
      </c>
      <c r="J104" s="571">
        <f t="shared" si="25"/>
        <v>0</v>
      </c>
      <c r="K104" s="571">
        <f t="shared" si="17"/>
        <v>0</v>
      </c>
      <c r="L104" s="587">
        <f t="shared" si="26"/>
        <v>1</v>
      </c>
      <c r="M104" s="571">
        <f t="shared" si="18"/>
        <v>0</v>
      </c>
    </row>
    <row r="105" spans="1:13">
      <c r="A105" s="342">
        <f t="shared" si="19"/>
        <v>0</v>
      </c>
      <c r="B105" s="343">
        <f t="shared" si="14"/>
        <v>0</v>
      </c>
      <c r="C105" s="489">
        <f t="shared" si="20"/>
        <v>0</v>
      </c>
      <c r="D105" s="489">
        <f t="shared" si="21"/>
        <v>0</v>
      </c>
      <c r="E105" s="490">
        <f t="shared" si="15"/>
        <v>0</v>
      </c>
      <c r="F105" s="489">
        <f t="shared" si="22"/>
        <v>0</v>
      </c>
      <c r="G105" s="489">
        <f t="shared" si="23"/>
        <v>0</v>
      </c>
      <c r="H105" s="489">
        <f t="shared" si="24"/>
        <v>0</v>
      </c>
      <c r="I105" s="489">
        <f t="shared" si="16"/>
        <v>0</v>
      </c>
      <c r="J105" s="571">
        <f t="shared" si="25"/>
        <v>0</v>
      </c>
      <c r="K105" s="571">
        <f t="shared" si="17"/>
        <v>0</v>
      </c>
      <c r="L105" s="587">
        <f t="shared" si="26"/>
        <v>1</v>
      </c>
      <c r="M105" s="571">
        <f t="shared" si="18"/>
        <v>0</v>
      </c>
    </row>
    <row r="106" spans="1:13">
      <c r="A106" s="342">
        <f t="shared" si="19"/>
        <v>0</v>
      </c>
      <c r="B106" s="343">
        <f t="shared" si="14"/>
        <v>0</v>
      </c>
      <c r="C106" s="489">
        <f t="shared" si="20"/>
        <v>0</v>
      </c>
      <c r="D106" s="489">
        <f t="shared" si="21"/>
        <v>0</v>
      </c>
      <c r="E106" s="490">
        <f t="shared" si="15"/>
        <v>0</v>
      </c>
      <c r="F106" s="489">
        <f t="shared" si="22"/>
        <v>0</v>
      </c>
      <c r="G106" s="489">
        <f t="shared" si="23"/>
        <v>0</v>
      </c>
      <c r="H106" s="489">
        <f t="shared" si="24"/>
        <v>0</v>
      </c>
      <c r="I106" s="489">
        <f t="shared" si="16"/>
        <v>0</v>
      </c>
      <c r="J106" s="571">
        <f t="shared" si="25"/>
        <v>0</v>
      </c>
      <c r="K106" s="571">
        <f t="shared" si="17"/>
        <v>0</v>
      </c>
      <c r="L106" s="587">
        <f t="shared" si="26"/>
        <v>1</v>
      </c>
      <c r="M106" s="571">
        <f t="shared" si="18"/>
        <v>0</v>
      </c>
    </row>
    <row r="107" spans="1:13">
      <c r="A107" s="342">
        <f t="shared" si="19"/>
        <v>0</v>
      </c>
      <c r="B107" s="343">
        <f t="shared" si="14"/>
        <v>0</v>
      </c>
      <c r="C107" s="489">
        <f t="shared" si="20"/>
        <v>0</v>
      </c>
      <c r="D107" s="489">
        <f t="shared" si="21"/>
        <v>0</v>
      </c>
      <c r="E107" s="490">
        <f t="shared" si="15"/>
        <v>0</v>
      </c>
      <c r="F107" s="489">
        <f t="shared" si="22"/>
        <v>0</v>
      </c>
      <c r="G107" s="489">
        <f t="shared" si="23"/>
        <v>0</v>
      </c>
      <c r="H107" s="489">
        <f t="shared" si="24"/>
        <v>0</v>
      </c>
      <c r="I107" s="489">
        <f t="shared" si="16"/>
        <v>0</v>
      </c>
      <c r="J107" s="571">
        <f t="shared" si="25"/>
        <v>0</v>
      </c>
      <c r="K107" s="571">
        <f t="shared" si="17"/>
        <v>0</v>
      </c>
      <c r="L107" s="587">
        <f t="shared" si="26"/>
        <v>1</v>
      </c>
      <c r="M107" s="571">
        <f t="shared" si="18"/>
        <v>0</v>
      </c>
    </row>
    <row r="108" spans="1:13">
      <c r="A108" s="342">
        <f t="shared" si="19"/>
        <v>0</v>
      </c>
      <c r="B108" s="343">
        <f t="shared" si="14"/>
        <v>0</v>
      </c>
      <c r="C108" s="489">
        <f t="shared" si="20"/>
        <v>0</v>
      </c>
      <c r="D108" s="489">
        <f t="shared" si="21"/>
        <v>0</v>
      </c>
      <c r="E108" s="490">
        <f t="shared" si="15"/>
        <v>0</v>
      </c>
      <c r="F108" s="489">
        <f t="shared" si="22"/>
        <v>0</v>
      </c>
      <c r="G108" s="489">
        <f t="shared" si="23"/>
        <v>0</v>
      </c>
      <c r="H108" s="489">
        <f t="shared" si="24"/>
        <v>0</v>
      </c>
      <c r="I108" s="489">
        <f t="shared" si="16"/>
        <v>0</v>
      </c>
      <c r="J108" s="571">
        <f t="shared" si="25"/>
        <v>0</v>
      </c>
      <c r="K108" s="571">
        <f t="shared" si="17"/>
        <v>0</v>
      </c>
      <c r="L108" s="587">
        <f t="shared" si="26"/>
        <v>1</v>
      </c>
      <c r="M108" s="571">
        <f t="shared" si="18"/>
        <v>0</v>
      </c>
    </row>
    <row r="109" spans="1:13">
      <c r="A109" s="342">
        <f t="shared" si="19"/>
        <v>0</v>
      </c>
      <c r="B109" s="343">
        <f t="shared" si="14"/>
        <v>0</v>
      </c>
      <c r="C109" s="489">
        <f t="shared" si="20"/>
        <v>0</v>
      </c>
      <c r="D109" s="489">
        <f t="shared" si="21"/>
        <v>0</v>
      </c>
      <c r="E109" s="490">
        <f t="shared" si="15"/>
        <v>0</v>
      </c>
      <c r="F109" s="489">
        <f t="shared" si="22"/>
        <v>0</v>
      </c>
      <c r="G109" s="489">
        <f t="shared" si="23"/>
        <v>0</v>
      </c>
      <c r="H109" s="489">
        <f t="shared" si="24"/>
        <v>0</v>
      </c>
      <c r="I109" s="489">
        <f t="shared" si="16"/>
        <v>0</v>
      </c>
      <c r="J109" s="571">
        <f t="shared" si="25"/>
        <v>0</v>
      </c>
      <c r="K109" s="571">
        <f t="shared" si="17"/>
        <v>0</v>
      </c>
      <c r="L109" s="587">
        <f t="shared" si="26"/>
        <v>1</v>
      </c>
      <c r="M109" s="571">
        <f t="shared" si="18"/>
        <v>0</v>
      </c>
    </row>
    <row r="110" spans="1:13">
      <c r="A110" s="342">
        <f t="shared" si="19"/>
        <v>0</v>
      </c>
      <c r="B110" s="343">
        <f t="shared" si="14"/>
        <v>0</v>
      </c>
      <c r="C110" s="489">
        <f t="shared" si="20"/>
        <v>0</v>
      </c>
      <c r="D110" s="489">
        <f t="shared" si="21"/>
        <v>0</v>
      </c>
      <c r="E110" s="490">
        <f t="shared" si="15"/>
        <v>0</v>
      </c>
      <c r="F110" s="489">
        <f t="shared" si="22"/>
        <v>0</v>
      </c>
      <c r="G110" s="489">
        <f t="shared" si="23"/>
        <v>0</v>
      </c>
      <c r="H110" s="489">
        <f t="shared" si="24"/>
        <v>0</v>
      </c>
      <c r="I110" s="489">
        <f t="shared" si="16"/>
        <v>0</v>
      </c>
      <c r="J110" s="571">
        <f t="shared" si="25"/>
        <v>0</v>
      </c>
      <c r="K110" s="571">
        <f t="shared" si="17"/>
        <v>0</v>
      </c>
      <c r="L110" s="587">
        <f t="shared" si="26"/>
        <v>1</v>
      </c>
      <c r="M110" s="571">
        <f t="shared" si="18"/>
        <v>0</v>
      </c>
    </row>
    <row r="111" spans="1:13">
      <c r="A111" s="342">
        <f t="shared" si="19"/>
        <v>0</v>
      </c>
      <c r="B111" s="343">
        <f t="shared" si="14"/>
        <v>0</v>
      </c>
      <c r="C111" s="489">
        <f t="shared" si="20"/>
        <v>0</v>
      </c>
      <c r="D111" s="489">
        <f t="shared" si="21"/>
        <v>0</v>
      </c>
      <c r="E111" s="490">
        <f t="shared" si="15"/>
        <v>0</v>
      </c>
      <c r="F111" s="489">
        <f t="shared" si="22"/>
        <v>0</v>
      </c>
      <c r="G111" s="489">
        <f t="shared" si="23"/>
        <v>0</v>
      </c>
      <c r="H111" s="489">
        <f t="shared" si="24"/>
        <v>0</v>
      </c>
      <c r="I111" s="489">
        <f t="shared" si="16"/>
        <v>0</v>
      </c>
      <c r="J111" s="571">
        <f t="shared" si="25"/>
        <v>0</v>
      </c>
      <c r="K111" s="571">
        <f t="shared" si="17"/>
        <v>0</v>
      </c>
      <c r="L111" s="587">
        <f t="shared" si="26"/>
        <v>1</v>
      </c>
      <c r="M111" s="571">
        <f t="shared" si="18"/>
        <v>0</v>
      </c>
    </row>
    <row r="112" spans="1:13">
      <c r="A112" s="342">
        <f t="shared" si="19"/>
        <v>0</v>
      </c>
      <c r="B112" s="343">
        <f t="shared" si="14"/>
        <v>0</v>
      </c>
      <c r="C112" s="489">
        <f t="shared" si="20"/>
        <v>0</v>
      </c>
      <c r="D112" s="489">
        <f t="shared" si="21"/>
        <v>0</v>
      </c>
      <c r="E112" s="490">
        <f t="shared" si="15"/>
        <v>0</v>
      </c>
      <c r="F112" s="489">
        <f t="shared" si="22"/>
        <v>0</v>
      </c>
      <c r="G112" s="489">
        <f t="shared" si="23"/>
        <v>0</v>
      </c>
      <c r="H112" s="489">
        <f t="shared" si="24"/>
        <v>0</v>
      </c>
      <c r="I112" s="489">
        <f t="shared" si="16"/>
        <v>0</v>
      </c>
      <c r="J112" s="571">
        <f t="shared" si="25"/>
        <v>0</v>
      </c>
      <c r="K112" s="571">
        <f t="shared" si="17"/>
        <v>0</v>
      </c>
      <c r="L112" s="587">
        <f t="shared" si="26"/>
        <v>1</v>
      </c>
      <c r="M112" s="571">
        <f t="shared" si="18"/>
        <v>0</v>
      </c>
    </row>
    <row r="113" spans="1:13">
      <c r="A113" s="342">
        <f t="shared" si="19"/>
        <v>0</v>
      </c>
      <c r="B113" s="343">
        <f t="shared" si="14"/>
        <v>0</v>
      </c>
      <c r="C113" s="489">
        <f t="shared" si="20"/>
        <v>0</v>
      </c>
      <c r="D113" s="489">
        <f t="shared" si="21"/>
        <v>0</v>
      </c>
      <c r="E113" s="490">
        <f t="shared" si="15"/>
        <v>0</v>
      </c>
      <c r="F113" s="489">
        <f t="shared" si="22"/>
        <v>0</v>
      </c>
      <c r="G113" s="489">
        <f t="shared" si="23"/>
        <v>0</v>
      </c>
      <c r="H113" s="489">
        <f t="shared" si="24"/>
        <v>0</v>
      </c>
      <c r="I113" s="489">
        <f t="shared" si="16"/>
        <v>0</v>
      </c>
      <c r="J113" s="571">
        <f t="shared" si="25"/>
        <v>0</v>
      </c>
      <c r="K113" s="571">
        <f t="shared" si="17"/>
        <v>0</v>
      </c>
      <c r="L113" s="587">
        <f t="shared" si="26"/>
        <v>1</v>
      </c>
      <c r="M113" s="571">
        <f t="shared" si="18"/>
        <v>0</v>
      </c>
    </row>
    <row r="114" spans="1:13">
      <c r="A114" s="342">
        <f t="shared" si="19"/>
        <v>0</v>
      </c>
      <c r="B114" s="343">
        <f t="shared" si="14"/>
        <v>0</v>
      </c>
      <c r="C114" s="489">
        <f t="shared" si="20"/>
        <v>0</v>
      </c>
      <c r="D114" s="489">
        <f t="shared" si="21"/>
        <v>0</v>
      </c>
      <c r="E114" s="490">
        <f t="shared" si="15"/>
        <v>0</v>
      </c>
      <c r="F114" s="489">
        <f t="shared" si="22"/>
        <v>0</v>
      </c>
      <c r="G114" s="489">
        <f t="shared" si="23"/>
        <v>0</v>
      </c>
      <c r="H114" s="489">
        <f t="shared" si="24"/>
        <v>0</v>
      </c>
      <c r="I114" s="489">
        <f t="shared" si="16"/>
        <v>0</v>
      </c>
      <c r="J114" s="571">
        <f t="shared" si="25"/>
        <v>0</v>
      </c>
      <c r="K114" s="571">
        <f t="shared" si="17"/>
        <v>0</v>
      </c>
      <c r="L114" s="587">
        <f t="shared" si="26"/>
        <v>1</v>
      </c>
      <c r="M114" s="571">
        <f t="shared" si="18"/>
        <v>0</v>
      </c>
    </row>
    <row r="115" spans="1:13">
      <c r="A115" s="342">
        <f t="shared" si="19"/>
        <v>0</v>
      </c>
      <c r="B115" s="343">
        <f t="shared" si="14"/>
        <v>0</v>
      </c>
      <c r="C115" s="489">
        <f t="shared" si="20"/>
        <v>0</v>
      </c>
      <c r="D115" s="489">
        <f t="shared" si="21"/>
        <v>0</v>
      </c>
      <c r="E115" s="490">
        <f t="shared" si="15"/>
        <v>0</v>
      </c>
      <c r="F115" s="489">
        <f t="shared" si="22"/>
        <v>0</v>
      </c>
      <c r="G115" s="489">
        <f t="shared" si="23"/>
        <v>0</v>
      </c>
      <c r="H115" s="489">
        <f t="shared" si="24"/>
        <v>0</v>
      </c>
      <c r="I115" s="489">
        <f t="shared" si="16"/>
        <v>0</v>
      </c>
      <c r="J115" s="571">
        <f t="shared" si="25"/>
        <v>0</v>
      </c>
      <c r="K115" s="571">
        <f t="shared" si="17"/>
        <v>0</v>
      </c>
      <c r="L115" s="587">
        <f t="shared" si="26"/>
        <v>1</v>
      </c>
      <c r="M115" s="571">
        <f t="shared" si="18"/>
        <v>0</v>
      </c>
    </row>
    <row r="116" spans="1:13">
      <c r="A116" s="342">
        <f t="shared" si="19"/>
        <v>0</v>
      </c>
      <c r="B116" s="343">
        <f t="shared" si="14"/>
        <v>0</v>
      </c>
      <c r="C116" s="489">
        <f t="shared" si="20"/>
        <v>0</v>
      </c>
      <c r="D116" s="489">
        <f t="shared" si="21"/>
        <v>0</v>
      </c>
      <c r="E116" s="490">
        <f t="shared" si="15"/>
        <v>0</v>
      </c>
      <c r="F116" s="489">
        <f t="shared" si="22"/>
        <v>0</v>
      </c>
      <c r="G116" s="489">
        <f t="shared" si="23"/>
        <v>0</v>
      </c>
      <c r="H116" s="489">
        <f t="shared" si="24"/>
        <v>0</v>
      </c>
      <c r="I116" s="489">
        <f t="shared" si="16"/>
        <v>0</v>
      </c>
      <c r="J116" s="571">
        <f t="shared" si="25"/>
        <v>0</v>
      </c>
      <c r="K116" s="571">
        <f t="shared" si="17"/>
        <v>0</v>
      </c>
      <c r="L116" s="587">
        <f t="shared" si="26"/>
        <v>1</v>
      </c>
      <c r="M116" s="571">
        <f t="shared" si="18"/>
        <v>0</v>
      </c>
    </row>
    <row r="117" spans="1:13">
      <c r="A117" s="342">
        <f t="shared" si="19"/>
        <v>0</v>
      </c>
      <c r="B117" s="343">
        <f t="shared" si="14"/>
        <v>0</v>
      </c>
      <c r="C117" s="489">
        <f t="shared" si="20"/>
        <v>0</v>
      </c>
      <c r="D117" s="489">
        <f t="shared" si="21"/>
        <v>0</v>
      </c>
      <c r="E117" s="490">
        <f t="shared" si="15"/>
        <v>0</v>
      </c>
      <c r="F117" s="489">
        <f t="shared" si="22"/>
        <v>0</v>
      </c>
      <c r="G117" s="489">
        <f t="shared" si="23"/>
        <v>0</v>
      </c>
      <c r="H117" s="489">
        <f t="shared" si="24"/>
        <v>0</v>
      </c>
      <c r="I117" s="489">
        <f t="shared" si="16"/>
        <v>0</v>
      </c>
      <c r="J117" s="571">
        <f t="shared" si="25"/>
        <v>0</v>
      </c>
      <c r="K117" s="571">
        <f t="shared" si="17"/>
        <v>0</v>
      </c>
      <c r="L117" s="587">
        <f t="shared" si="26"/>
        <v>1</v>
      </c>
      <c r="M117" s="571">
        <f t="shared" si="18"/>
        <v>0</v>
      </c>
    </row>
    <row r="118" spans="1:13">
      <c r="A118" s="342">
        <f t="shared" si="19"/>
        <v>0</v>
      </c>
      <c r="B118" s="343">
        <f t="shared" si="14"/>
        <v>0</v>
      </c>
      <c r="C118" s="489">
        <f t="shared" si="20"/>
        <v>0</v>
      </c>
      <c r="D118" s="489">
        <f t="shared" si="21"/>
        <v>0</v>
      </c>
      <c r="E118" s="490">
        <f t="shared" si="15"/>
        <v>0</v>
      </c>
      <c r="F118" s="489">
        <f t="shared" si="22"/>
        <v>0</v>
      </c>
      <c r="G118" s="489">
        <f t="shared" si="23"/>
        <v>0</v>
      </c>
      <c r="H118" s="489">
        <f t="shared" si="24"/>
        <v>0</v>
      </c>
      <c r="I118" s="489">
        <f t="shared" si="16"/>
        <v>0</v>
      </c>
      <c r="J118" s="571">
        <f t="shared" si="25"/>
        <v>0</v>
      </c>
      <c r="K118" s="571">
        <f t="shared" si="17"/>
        <v>0</v>
      </c>
      <c r="L118" s="587">
        <f t="shared" si="26"/>
        <v>1</v>
      </c>
      <c r="M118" s="571">
        <f t="shared" si="18"/>
        <v>0</v>
      </c>
    </row>
    <row r="119" spans="1:13">
      <c r="A119" s="342">
        <f t="shared" si="19"/>
        <v>0</v>
      </c>
      <c r="B119" s="343">
        <f t="shared" si="14"/>
        <v>0</v>
      </c>
      <c r="C119" s="489">
        <f t="shared" si="20"/>
        <v>0</v>
      </c>
      <c r="D119" s="489">
        <f t="shared" si="21"/>
        <v>0</v>
      </c>
      <c r="E119" s="490">
        <f t="shared" si="15"/>
        <v>0</v>
      </c>
      <c r="F119" s="489">
        <f t="shared" si="22"/>
        <v>0</v>
      </c>
      <c r="G119" s="489">
        <f t="shared" si="23"/>
        <v>0</v>
      </c>
      <c r="H119" s="489">
        <f t="shared" si="24"/>
        <v>0</v>
      </c>
      <c r="I119" s="489">
        <f t="shared" si="16"/>
        <v>0</v>
      </c>
      <c r="J119" s="571">
        <f t="shared" si="25"/>
        <v>0</v>
      </c>
      <c r="K119" s="571">
        <f t="shared" si="17"/>
        <v>0</v>
      </c>
      <c r="L119" s="587">
        <f t="shared" si="26"/>
        <v>1</v>
      </c>
      <c r="M119" s="571">
        <f t="shared" si="18"/>
        <v>0</v>
      </c>
    </row>
    <row r="120" spans="1:13">
      <c r="A120" s="342">
        <f t="shared" si="19"/>
        <v>0</v>
      </c>
      <c r="B120" s="343">
        <f t="shared" si="14"/>
        <v>0</v>
      </c>
      <c r="C120" s="489">
        <f t="shared" si="20"/>
        <v>0</v>
      </c>
      <c r="D120" s="489">
        <f t="shared" si="21"/>
        <v>0</v>
      </c>
      <c r="E120" s="490">
        <f t="shared" si="15"/>
        <v>0</v>
      </c>
      <c r="F120" s="489">
        <f t="shared" si="22"/>
        <v>0</v>
      </c>
      <c r="G120" s="489">
        <f t="shared" si="23"/>
        <v>0</v>
      </c>
      <c r="H120" s="489">
        <f t="shared" si="24"/>
        <v>0</v>
      </c>
      <c r="I120" s="489">
        <f t="shared" si="16"/>
        <v>0</v>
      </c>
      <c r="J120" s="571">
        <f t="shared" si="25"/>
        <v>0</v>
      </c>
      <c r="K120" s="571">
        <f t="shared" si="17"/>
        <v>0</v>
      </c>
      <c r="L120" s="587">
        <f t="shared" si="26"/>
        <v>1</v>
      </c>
      <c r="M120" s="571">
        <f t="shared" si="18"/>
        <v>0</v>
      </c>
    </row>
    <row r="121" spans="1:13">
      <c r="A121" s="342">
        <f t="shared" si="19"/>
        <v>0</v>
      </c>
      <c r="B121" s="343">
        <f t="shared" si="14"/>
        <v>0</v>
      </c>
      <c r="C121" s="489">
        <f t="shared" si="20"/>
        <v>0</v>
      </c>
      <c r="D121" s="489">
        <f t="shared" si="21"/>
        <v>0</v>
      </c>
      <c r="E121" s="490">
        <f t="shared" si="15"/>
        <v>0</v>
      </c>
      <c r="F121" s="489">
        <f t="shared" si="22"/>
        <v>0</v>
      </c>
      <c r="G121" s="489">
        <f t="shared" si="23"/>
        <v>0</v>
      </c>
      <c r="H121" s="489">
        <f t="shared" si="24"/>
        <v>0</v>
      </c>
      <c r="I121" s="489">
        <f t="shared" si="16"/>
        <v>0</v>
      </c>
      <c r="J121" s="571">
        <f t="shared" si="25"/>
        <v>0</v>
      </c>
      <c r="K121" s="571">
        <f t="shared" si="17"/>
        <v>0</v>
      </c>
      <c r="L121" s="587">
        <f t="shared" si="26"/>
        <v>1</v>
      </c>
      <c r="M121" s="571">
        <f t="shared" si="18"/>
        <v>0</v>
      </c>
    </row>
    <row r="122" spans="1:13">
      <c r="A122" s="342">
        <f t="shared" si="19"/>
        <v>0</v>
      </c>
      <c r="B122" s="343">
        <f t="shared" si="14"/>
        <v>0</v>
      </c>
      <c r="C122" s="489">
        <f t="shared" si="20"/>
        <v>0</v>
      </c>
      <c r="D122" s="489">
        <f t="shared" si="21"/>
        <v>0</v>
      </c>
      <c r="E122" s="490">
        <f t="shared" si="15"/>
        <v>0</v>
      </c>
      <c r="F122" s="489">
        <f t="shared" si="22"/>
        <v>0</v>
      </c>
      <c r="G122" s="489">
        <f t="shared" si="23"/>
        <v>0</v>
      </c>
      <c r="H122" s="489">
        <f t="shared" si="24"/>
        <v>0</v>
      </c>
      <c r="I122" s="489">
        <f t="shared" si="16"/>
        <v>0</v>
      </c>
      <c r="J122" s="571">
        <f t="shared" si="25"/>
        <v>0</v>
      </c>
      <c r="K122" s="571">
        <f t="shared" si="17"/>
        <v>0</v>
      </c>
      <c r="L122" s="587">
        <f t="shared" si="26"/>
        <v>1</v>
      </c>
      <c r="M122" s="571">
        <f t="shared" si="18"/>
        <v>0</v>
      </c>
    </row>
    <row r="123" spans="1:13">
      <c r="A123" s="342">
        <f t="shared" si="19"/>
        <v>0</v>
      </c>
      <c r="B123" s="343">
        <f t="shared" si="14"/>
        <v>0</v>
      </c>
      <c r="C123" s="489">
        <f t="shared" si="20"/>
        <v>0</v>
      </c>
      <c r="D123" s="489">
        <f t="shared" si="21"/>
        <v>0</v>
      </c>
      <c r="E123" s="490">
        <f t="shared" si="15"/>
        <v>0</v>
      </c>
      <c r="F123" s="489">
        <f t="shared" si="22"/>
        <v>0</v>
      </c>
      <c r="G123" s="489">
        <f t="shared" si="23"/>
        <v>0</v>
      </c>
      <c r="H123" s="489">
        <f t="shared" si="24"/>
        <v>0</v>
      </c>
      <c r="I123" s="489">
        <f t="shared" si="16"/>
        <v>0</v>
      </c>
      <c r="J123" s="571">
        <f t="shared" si="25"/>
        <v>0</v>
      </c>
      <c r="K123" s="571">
        <f t="shared" si="17"/>
        <v>0</v>
      </c>
      <c r="L123" s="587">
        <f t="shared" si="26"/>
        <v>1</v>
      </c>
      <c r="M123" s="571">
        <f t="shared" si="18"/>
        <v>0</v>
      </c>
    </row>
    <row r="124" spans="1:13">
      <c r="A124" s="342">
        <f t="shared" si="19"/>
        <v>0</v>
      </c>
      <c r="B124" s="343">
        <f t="shared" si="14"/>
        <v>0</v>
      </c>
      <c r="C124" s="489">
        <f t="shared" si="20"/>
        <v>0</v>
      </c>
      <c r="D124" s="489">
        <f t="shared" si="21"/>
        <v>0</v>
      </c>
      <c r="E124" s="490">
        <f t="shared" si="15"/>
        <v>0</v>
      </c>
      <c r="F124" s="489">
        <f t="shared" si="22"/>
        <v>0</v>
      </c>
      <c r="G124" s="489">
        <f t="shared" si="23"/>
        <v>0</v>
      </c>
      <c r="H124" s="489">
        <f t="shared" si="24"/>
        <v>0</v>
      </c>
      <c r="I124" s="489">
        <f t="shared" si="16"/>
        <v>0</v>
      </c>
      <c r="J124" s="571">
        <f t="shared" si="25"/>
        <v>0</v>
      </c>
      <c r="K124" s="571">
        <f t="shared" si="17"/>
        <v>0</v>
      </c>
      <c r="L124" s="587">
        <f t="shared" si="26"/>
        <v>1</v>
      </c>
      <c r="M124" s="571">
        <f t="shared" si="18"/>
        <v>0</v>
      </c>
    </row>
    <row r="125" spans="1:13">
      <c r="A125" s="342">
        <f t="shared" si="19"/>
        <v>0</v>
      </c>
      <c r="B125" s="343">
        <f t="shared" si="14"/>
        <v>0</v>
      </c>
      <c r="C125" s="489">
        <f t="shared" si="20"/>
        <v>0</v>
      </c>
      <c r="D125" s="489">
        <f t="shared" si="21"/>
        <v>0</v>
      </c>
      <c r="E125" s="490">
        <f t="shared" si="15"/>
        <v>0</v>
      </c>
      <c r="F125" s="489">
        <f t="shared" si="22"/>
        <v>0</v>
      </c>
      <c r="G125" s="489">
        <f t="shared" si="23"/>
        <v>0</v>
      </c>
      <c r="H125" s="489">
        <f t="shared" si="24"/>
        <v>0</v>
      </c>
      <c r="I125" s="489">
        <f t="shared" si="16"/>
        <v>0</v>
      </c>
      <c r="J125" s="571">
        <f t="shared" si="25"/>
        <v>0</v>
      </c>
      <c r="K125" s="571">
        <f t="shared" si="17"/>
        <v>0</v>
      </c>
      <c r="L125" s="587">
        <f t="shared" si="26"/>
        <v>1</v>
      </c>
      <c r="M125" s="571">
        <f t="shared" si="18"/>
        <v>0</v>
      </c>
    </row>
    <row r="126" spans="1:13">
      <c r="A126" s="342">
        <f t="shared" si="19"/>
        <v>0</v>
      </c>
      <c r="B126" s="343">
        <f t="shared" si="14"/>
        <v>0</v>
      </c>
      <c r="C126" s="489">
        <f t="shared" si="20"/>
        <v>0</v>
      </c>
      <c r="D126" s="489">
        <f t="shared" si="21"/>
        <v>0</v>
      </c>
      <c r="E126" s="490">
        <f t="shared" si="15"/>
        <v>0</v>
      </c>
      <c r="F126" s="489">
        <f t="shared" si="22"/>
        <v>0</v>
      </c>
      <c r="G126" s="489">
        <f t="shared" si="23"/>
        <v>0</v>
      </c>
      <c r="H126" s="489">
        <f t="shared" si="24"/>
        <v>0</v>
      </c>
      <c r="I126" s="489">
        <f t="shared" si="16"/>
        <v>0</v>
      </c>
      <c r="J126" s="571">
        <f t="shared" si="25"/>
        <v>0</v>
      </c>
      <c r="K126" s="571">
        <f t="shared" si="17"/>
        <v>0</v>
      </c>
      <c r="L126" s="587">
        <f t="shared" si="26"/>
        <v>1</v>
      </c>
      <c r="M126" s="571">
        <f t="shared" si="18"/>
        <v>0</v>
      </c>
    </row>
    <row r="127" spans="1:13">
      <c r="A127" s="342">
        <f t="shared" si="19"/>
        <v>0</v>
      </c>
      <c r="B127" s="343">
        <f t="shared" si="14"/>
        <v>0</v>
      </c>
      <c r="C127" s="489">
        <f t="shared" si="20"/>
        <v>0</v>
      </c>
      <c r="D127" s="489">
        <f t="shared" si="21"/>
        <v>0</v>
      </c>
      <c r="E127" s="490">
        <f t="shared" si="15"/>
        <v>0</v>
      </c>
      <c r="F127" s="489">
        <f t="shared" si="22"/>
        <v>0</v>
      </c>
      <c r="G127" s="489">
        <f t="shared" si="23"/>
        <v>0</v>
      </c>
      <c r="H127" s="489">
        <f t="shared" si="24"/>
        <v>0</v>
      </c>
      <c r="I127" s="489">
        <f t="shared" si="16"/>
        <v>0</v>
      </c>
      <c r="J127" s="571">
        <f t="shared" si="25"/>
        <v>0</v>
      </c>
      <c r="K127" s="571">
        <f t="shared" si="17"/>
        <v>0</v>
      </c>
      <c r="L127" s="587">
        <f t="shared" si="26"/>
        <v>1</v>
      </c>
      <c r="M127" s="571">
        <f t="shared" si="18"/>
        <v>0</v>
      </c>
    </row>
    <row r="128" spans="1:13">
      <c r="A128" s="342">
        <f t="shared" si="19"/>
        <v>0</v>
      </c>
      <c r="B128" s="343">
        <f t="shared" si="14"/>
        <v>0</v>
      </c>
      <c r="C128" s="489">
        <f t="shared" si="20"/>
        <v>0</v>
      </c>
      <c r="D128" s="489">
        <f t="shared" si="21"/>
        <v>0</v>
      </c>
      <c r="E128" s="490">
        <f t="shared" si="15"/>
        <v>0</v>
      </c>
      <c r="F128" s="489">
        <f t="shared" si="22"/>
        <v>0</v>
      </c>
      <c r="G128" s="489">
        <f t="shared" si="23"/>
        <v>0</v>
      </c>
      <c r="H128" s="489">
        <f t="shared" si="24"/>
        <v>0</v>
      </c>
      <c r="I128" s="489">
        <f t="shared" si="16"/>
        <v>0</v>
      </c>
      <c r="J128" s="571">
        <f t="shared" si="25"/>
        <v>0</v>
      </c>
      <c r="K128" s="571">
        <f t="shared" si="17"/>
        <v>0</v>
      </c>
      <c r="L128" s="587">
        <f t="shared" si="26"/>
        <v>1</v>
      </c>
      <c r="M128" s="571">
        <f t="shared" si="18"/>
        <v>0</v>
      </c>
    </row>
    <row r="129" spans="1:13">
      <c r="A129" s="342">
        <f t="shared" si="19"/>
        <v>0</v>
      </c>
      <c r="B129" s="343">
        <f t="shared" si="14"/>
        <v>0</v>
      </c>
      <c r="C129" s="489">
        <f t="shared" si="20"/>
        <v>0</v>
      </c>
      <c r="D129" s="489">
        <f t="shared" si="21"/>
        <v>0</v>
      </c>
      <c r="E129" s="490">
        <f t="shared" si="15"/>
        <v>0</v>
      </c>
      <c r="F129" s="489">
        <f t="shared" si="22"/>
        <v>0</v>
      </c>
      <c r="G129" s="489">
        <f t="shared" si="23"/>
        <v>0</v>
      </c>
      <c r="H129" s="489">
        <f t="shared" si="24"/>
        <v>0</v>
      </c>
      <c r="I129" s="489">
        <f t="shared" si="16"/>
        <v>0</v>
      </c>
      <c r="J129" s="571">
        <f t="shared" si="25"/>
        <v>0</v>
      </c>
      <c r="K129" s="571">
        <f t="shared" si="17"/>
        <v>0</v>
      </c>
      <c r="L129" s="587">
        <f t="shared" si="26"/>
        <v>1</v>
      </c>
      <c r="M129" s="571">
        <f t="shared" si="18"/>
        <v>0</v>
      </c>
    </row>
    <row r="130" spans="1:13">
      <c r="A130" s="342">
        <f t="shared" si="19"/>
        <v>0</v>
      </c>
      <c r="B130" s="343">
        <f t="shared" si="14"/>
        <v>0</v>
      </c>
      <c r="C130" s="489">
        <f t="shared" si="20"/>
        <v>0</v>
      </c>
      <c r="D130" s="489">
        <f t="shared" si="21"/>
        <v>0</v>
      </c>
      <c r="E130" s="490">
        <f t="shared" si="15"/>
        <v>0</v>
      </c>
      <c r="F130" s="489">
        <f t="shared" si="22"/>
        <v>0</v>
      </c>
      <c r="G130" s="489">
        <f t="shared" si="23"/>
        <v>0</v>
      </c>
      <c r="H130" s="489">
        <f t="shared" si="24"/>
        <v>0</v>
      </c>
      <c r="I130" s="489">
        <f t="shared" si="16"/>
        <v>0</v>
      </c>
      <c r="J130" s="571">
        <f t="shared" si="25"/>
        <v>0</v>
      </c>
      <c r="K130" s="571">
        <f t="shared" si="17"/>
        <v>0</v>
      </c>
      <c r="L130" s="587">
        <f t="shared" si="26"/>
        <v>1</v>
      </c>
      <c r="M130" s="571">
        <f t="shared" si="18"/>
        <v>0</v>
      </c>
    </row>
    <row r="131" spans="1:13">
      <c r="A131" s="342">
        <f t="shared" si="19"/>
        <v>0</v>
      </c>
      <c r="B131" s="343">
        <f t="shared" si="14"/>
        <v>0</v>
      </c>
      <c r="C131" s="489">
        <f t="shared" si="20"/>
        <v>0</v>
      </c>
      <c r="D131" s="489">
        <f t="shared" si="21"/>
        <v>0</v>
      </c>
      <c r="E131" s="490">
        <f t="shared" si="15"/>
        <v>0</v>
      </c>
      <c r="F131" s="489">
        <f t="shared" si="22"/>
        <v>0</v>
      </c>
      <c r="G131" s="489">
        <f t="shared" si="23"/>
        <v>0</v>
      </c>
      <c r="H131" s="489">
        <f t="shared" si="24"/>
        <v>0</v>
      </c>
      <c r="I131" s="489">
        <f t="shared" si="16"/>
        <v>0</v>
      </c>
      <c r="J131" s="571">
        <f t="shared" si="25"/>
        <v>0</v>
      </c>
      <c r="K131" s="571">
        <f t="shared" si="17"/>
        <v>0</v>
      </c>
      <c r="L131" s="587">
        <f t="shared" si="26"/>
        <v>1</v>
      </c>
      <c r="M131" s="571">
        <f t="shared" si="18"/>
        <v>0</v>
      </c>
    </row>
    <row r="132" spans="1:13">
      <c r="A132" s="342">
        <f t="shared" si="19"/>
        <v>0</v>
      </c>
      <c r="B132" s="343">
        <f t="shared" si="14"/>
        <v>0</v>
      </c>
      <c r="C132" s="489">
        <f t="shared" si="20"/>
        <v>0</v>
      </c>
      <c r="D132" s="489">
        <f t="shared" si="21"/>
        <v>0</v>
      </c>
      <c r="E132" s="490">
        <f t="shared" si="15"/>
        <v>0</v>
      </c>
      <c r="F132" s="489">
        <f t="shared" si="22"/>
        <v>0</v>
      </c>
      <c r="G132" s="489">
        <f t="shared" si="23"/>
        <v>0</v>
      </c>
      <c r="H132" s="489">
        <f t="shared" si="24"/>
        <v>0</v>
      </c>
      <c r="I132" s="489">
        <f t="shared" si="16"/>
        <v>0</v>
      </c>
      <c r="J132" s="571">
        <f t="shared" si="25"/>
        <v>0</v>
      </c>
      <c r="K132" s="571">
        <f t="shared" si="17"/>
        <v>0</v>
      </c>
      <c r="L132" s="587">
        <f t="shared" si="26"/>
        <v>1</v>
      </c>
      <c r="M132" s="571">
        <f t="shared" si="18"/>
        <v>0</v>
      </c>
    </row>
    <row r="133" spans="1:13">
      <c r="A133" s="342">
        <f t="shared" si="19"/>
        <v>0</v>
      </c>
      <c r="B133" s="343">
        <f t="shared" si="14"/>
        <v>0</v>
      </c>
      <c r="C133" s="489">
        <f t="shared" si="20"/>
        <v>0</v>
      </c>
      <c r="D133" s="489">
        <f t="shared" si="21"/>
        <v>0</v>
      </c>
      <c r="E133" s="490">
        <f t="shared" si="15"/>
        <v>0</v>
      </c>
      <c r="F133" s="489">
        <f t="shared" si="22"/>
        <v>0</v>
      </c>
      <c r="G133" s="489">
        <f t="shared" si="23"/>
        <v>0</v>
      </c>
      <c r="H133" s="489">
        <f t="shared" si="24"/>
        <v>0</v>
      </c>
      <c r="I133" s="489">
        <f t="shared" si="16"/>
        <v>0</v>
      </c>
      <c r="J133" s="571">
        <f t="shared" si="25"/>
        <v>0</v>
      </c>
      <c r="K133" s="571">
        <f t="shared" si="17"/>
        <v>0</v>
      </c>
      <c r="L133" s="587">
        <f t="shared" si="26"/>
        <v>1</v>
      </c>
      <c r="M133" s="571">
        <f t="shared" si="18"/>
        <v>0</v>
      </c>
    </row>
    <row r="134" spans="1:13">
      <c r="A134" s="342">
        <f t="shared" si="19"/>
        <v>0</v>
      </c>
      <c r="B134" s="343">
        <f t="shared" si="14"/>
        <v>0</v>
      </c>
      <c r="C134" s="489">
        <f t="shared" si="20"/>
        <v>0</v>
      </c>
      <c r="D134" s="489">
        <f t="shared" si="21"/>
        <v>0</v>
      </c>
      <c r="E134" s="490">
        <f t="shared" si="15"/>
        <v>0</v>
      </c>
      <c r="F134" s="489">
        <f t="shared" si="22"/>
        <v>0</v>
      </c>
      <c r="G134" s="489">
        <f t="shared" si="23"/>
        <v>0</v>
      </c>
      <c r="H134" s="489">
        <f t="shared" si="24"/>
        <v>0</v>
      </c>
      <c r="I134" s="489">
        <f t="shared" si="16"/>
        <v>0</v>
      </c>
      <c r="J134" s="571">
        <f t="shared" si="25"/>
        <v>0</v>
      </c>
      <c r="K134" s="571">
        <f t="shared" si="17"/>
        <v>0</v>
      </c>
      <c r="L134" s="587">
        <f t="shared" si="26"/>
        <v>1</v>
      </c>
      <c r="M134" s="571">
        <f t="shared" si="18"/>
        <v>0</v>
      </c>
    </row>
    <row r="135" spans="1:13">
      <c r="A135" s="342">
        <f t="shared" si="19"/>
        <v>0</v>
      </c>
      <c r="B135" s="343">
        <f t="shared" si="14"/>
        <v>0</v>
      </c>
      <c r="C135" s="489">
        <f t="shared" si="20"/>
        <v>0</v>
      </c>
      <c r="D135" s="489">
        <f t="shared" si="21"/>
        <v>0</v>
      </c>
      <c r="E135" s="490">
        <f t="shared" si="15"/>
        <v>0</v>
      </c>
      <c r="F135" s="489">
        <f t="shared" si="22"/>
        <v>0</v>
      </c>
      <c r="G135" s="489">
        <f t="shared" si="23"/>
        <v>0</v>
      </c>
      <c r="H135" s="489">
        <f t="shared" si="24"/>
        <v>0</v>
      </c>
      <c r="I135" s="489">
        <f t="shared" si="16"/>
        <v>0</v>
      </c>
      <c r="J135" s="571">
        <f t="shared" si="25"/>
        <v>0</v>
      </c>
      <c r="K135" s="571">
        <f t="shared" si="17"/>
        <v>0</v>
      </c>
      <c r="L135" s="587">
        <f t="shared" si="26"/>
        <v>1</v>
      </c>
      <c r="M135" s="571">
        <f t="shared" si="18"/>
        <v>0</v>
      </c>
    </row>
    <row r="136" spans="1:13">
      <c r="A136" s="342">
        <f t="shared" si="19"/>
        <v>0</v>
      </c>
      <c r="B136" s="343">
        <f t="shared" si="14"/>
        <v>0</v>
      </c>
      <c r="C136" s="489">
        <f t="shared" si="20"/>
        <v>0</v>
      </c>
      <c r="D136" s="489">
        <f t="shared" si="21"/>
        <v>0</v>
      </c>
      <c r="E136" s="490">
        <f t="shared" si="15"/>
        <v>0</v>
      </c>
      <c r="F136" s="489">
        <f t="shared" si="22"/>
        <v>0</v>
      </c>
      <c r="G136" s="489">
        <f t="shared" si="23"/>
        <v>0</v>
      </c>
      <c r="H136" s="489">
        <f t="shared" si="24"/>
        <v>0</v>
      </c>
      <c r="I136" s="489">
        <f t="shared" si="16"/>
        <v>0</v>
      </c>
      <c r="J136" s="571">
        <f t="shared" si="25"/>
        <v>0</v>
      </c>
      <c r="K136" s="571">
        <f t="shared" si="17"/>
        <v>0</v>
      </c>
      <c r="L136" s="587">
        <f t="shared" si="26"/>
        <v>1</v>
      </c>
      <c r="M136" s="571">
        <f t="shared" si="18"/>
        <v>0</v>
      </c>
    </row>
    <row r="137" spans="1:13">
      <c r="A137" s="342">
        <f t="shared" si="19"/>
        <v>0</v>
      </c>
      <c r="B137" s="343">
        <f t="shared" si="14"/>
        <v>0</v>
      </c>
      <c r="C137" s="489">
        <f t="shared" si="20"/>
        <v>0</v>
      </c>
      <c r="D137" s="489">
        <f t="shared" si="21"/>
        <v>0</v>
      </c>
      <c r="E137" s="490">
        <f t="shared" si="15"/>
        <v>0</v>
      </c>
      <c r="F137" s="489">
        <f t="shared" si="22"/>
        <v>0</v>
      </c>
      <c r="G137" s="489">
        <f t="shared" si="23"/>
        <v>0</v>
      </c>
      <c r="H137" s="489">
        <f t="shared" si="24"/>
        <v>0</v>
      </c>
      <c r="I137" s="489">
        <f t="shared" si="16"/>
        <v>0</v>
      </c>
      <c r="J137" s="571">
        <f t="shared" si="25"/>
        <v>0</v>
      </c>
      <c r="K137" s="571">
        <f t="shared" si="17"/>
        <v>0</v>
      </c>
      <c r="L137" s="587">
        <f t="shared" si="26"/>
        <v>1</v>
      </c>
      <c r="M137" s="571">
        <f t="shared" si="18"/>
        <v>0</v>
      </c>
    </row>
    <row r="138" spans="1:13">
      <c r="A138" s="342">
        <f t="shared" si="19"/>
        <v>0</v>
      </c>
      <c r="B138" s="343">
        <f t="shared" si="14"/>
        <v>0</v>
      </c>
      <c r="C138" s="489">
        <f t="shared" si="20"/>
        <v>0</v>
      </c>
      <c r="D138" s="489">
        <f t="shared" si="21"/>
        <v>0</v>
      </c>
      <c r="E138" s="490">
        <f t="shared" si="15"/>
        <v>0</v>
      </c>
      <c r="F138" s="489">
        <f t="shared" si="22"/>
        <v>0</v>
      </c>
      <c r="G138" s="489">
        <f t="shared" si="23"/>
        <v>0</v>
      </c>
      <c r="H138" s="489">
        <f t="shared" si="24"/>
        <v>0</v>
      </c>
      <c r="I138" s="489">
        <f t="shared" si="16"/>
        <v>0</v>
      </c>
      <c r="J138" s="571">
        <f t="shared" si="25"/>
        <v>0</v>
      </c>
      <c r="K138" s="571">
        <f t="shared" si="17"/>
        <v>0</v>
      </c>
      <c r="L138" s="587">
        <f t="shared" si="26"/>
        <v>1</v>
      </c>
      <c r="M138" s="571">
        <f t="shared" si="18"/>
        <v>0</v>
      </c>
    </row>
    <row r="139" spans="1:13">
      <c r="A139" s="342">
        <f t="shared" si="19"/>
        <v>0</v>
      </c>
      <c r="B139" s="343">
        <f t="shared" si="14"/>
        <v>0</v>
      </c>
      <c r="C139" s="489">
        <f t="shared" si="20"/>
        <v>0</v>
      </c>
      <c r="D139" s="489">
        <f t="shared" si="21"/>
        <v>0</v>
      </c>
      <c r="E139" s="490">
        <f t="shared" si="15"/>
        <v>0</v>
      </c>
      <c r="F139" s="489">
        <f t="shared" si="22"/>
        <v>0</v>
      </c>
      <c r="G139" s="489">
        <f t="shared" si="23"/>
        <v>0</v>
      </c>
      <c r="H139" s="489">
        <f t="shared" si="24"/>
        <v>0</v>
      </c>
      <c r="I139" s="489">
        <f t="shared" si="16"/>
        <v>0</v>
      </c>
      <c r="J139" s="571">
        <f t="shared" si="25"/>
        <v>0</v>
      </c>
      <c r="K139" s="571">
        <f t="shared" si="17"/>
        <v>0</v>
      </c>
      <c r="L139" s="587">
        <f t="shared" si="26"/>
        <v>1</v>
      </c>
      <c r="M139" s="571">
        <f t="shared" si="18"/>
        <v>0</v>
      </c>
    </row>
    <row r="140" spans="1:13">
      <c r="A140" s="342">
        <f t="shared" si="19"/>
        <v>0</v>
      </c>
      <c r="B140" s="343">
        <f t="shared" si="14"/>
        <v>0</v>
      </c>
      <c r="C140" s="489">
        <f t="shared" si="20"/>
        <v>0</v>
      </c>
      <c r="D140" s="489">
        <f t="shared" si="21"/>
        <v>0</v>
      </c>
      <c r="E140" s="490">
        <f t="shared" si="15"/>
        <v>0</v>
      </c>
      <c r="F140" s="489">
        <f t="shared" si="22"/>
        <v>0</v>
      </c>
      <c r="G140" s="489">
        <f t="shared" si="23"/>
        <v>0</v>
      </c>
      <c r="H140" s="489">
        <f t="shared" si="24"/>
        <v>0</v>
      </c>
      <c r="I140" s="489">
        <f t="shared" si="16"/>
        <v>0</v>
      </c>
      <c r="J140" s="571">
        <f t="shared" si="25"/>
        <v>0</v>
      </c>
      <c r="K140" s="571">
        <f t="shared" si="17"/>
        <v>0</v>
      </c>
      <c r="L140" s="587">
        <f t="shared" si="26"/>
        <v>1</v>
      </c>
      <c r="M140" s="571">
        <f t="shared" si="18"/>
        <v>0</v>
      </c>
    </row>
    <row r="141" spans="1:13">
      <c r="A141" s="342">
        <f t="shared" si="19"/>
        <v>0</v>
      </c>
      <c r="B141" s="343">
        <f t="shared" si="14"/>
        <v>0</v>
      </c>
      <c r="C141" s="489">
        <f t="shared" si="20"/>
        <v>0</v>
      </c>
      <c r="D141" s="489">
        <f t="shared" si="21"/>
        <v>0</v>
      </c>
      <c r="E141" s="490">
        <f t="shared" si="15"/>
        <v>0</v>
      </c>
      <c r="F141" s="489">
        <f t="shared" si="22"/>
        <v>0</v>
      </c>
      <c r="G141" s="489">
        <f t="shared" si="23"/>
        <v>0</v>
      </c>
      <c r="H141" s="489">
        <f t="shared" si="24"/>
        <v>0</v>
      </c>
      <c r="I141" s="489">
        <f t="shared" si="16"/>
        <v>0</v>
      </c>
      <c r="J141" s="571">
        <f t="shared" si="25"/>
        <v>0</v>
      </c>
      <c r="K141" s="571">
        <f t="shared" si="17"/>
        <v>0</v>
      </c>
      <c r="L141" s="587">
        <f t="shared" si="26"/>
        <v>1</v>
      </c>
      <c r="M141" s="571">
        <f t="shared" si="18"/>
        <v>0</v>
      </c>
    </row>
    <row r="142" spans="1:13">
      <c r="A142" s="342">
        <f t="shared" si="19"/>
        <v>0</v>
      </c>
      <c r="B142" s="343">
        <f t="shared" si="14"/>
        <v>0</v>
      </c>
      <c r="C142" s="489">
        <f t="shared" si="20"/>
        <v>0</v>
      </c>
      <c r="D142" s="489">
        <f t="shared" si="21"/>
        <v>0</v>
      </c>
      <c r="E142" s="490">
        <f t="shared" si="15"/>
        <v>0</v>
      </c>
      <c r="F142" s="489">
        <f t="shared" si="22"/>
        <v>0</v>
      </c>
      <c r="G142" s="489">
        <f t="shared" si="23"/>
        <v>0</v>
      </c>
      <c r="H142" s="489">
        <f t="shared" si="24"/>
        <v>0</v>
      </c>
      <c r="I142" s="489">
        <f t="shared" si="16"/>
        <v>0</v>
      </c>
      <c r="J142" s="571">
        <f t="shared" si="25"/>
        <v>0</v>
      </c>
      <c r="K142" s="571">
        <f t="shared" si="17"/>
        <v>0</v>
      </c>
      <c r="L142" s="587">
        <f t="shared" si="26"/>
        <v>1</v>
      </c>
      <c r="M142" s="571">
        <f t="shared" si="18"/>
        <v>0</v>
      </c>
    </row>
    <row r="143" spans="1:13">
      <c r="A143" s="342">
        <f t="shared" si="19"/>
        <v>0</v>
      </c>
      <c r="B143" s="343">
        <f t="shared" si="14"/>
        <v>0</v>
      </c>
      <c r="C143" s="489">
        <f t="shared" si="20"/>
        <v>0</v>
      </c>
      <c r="D143" s="489">
        <f t="shared" si="21"/>
        <v>0</v>
      </c>
      <c r="E143" s="490">
        <f t="shared" si="15"/>
        <v>0</v>
      </c>
      <c r="F143" s="489">
        <f t="shared" si="22"/>
        <v>0</v>
      </c>
      <c r="G143" s="489">
        <f t="shared" si="23"/>
        <v>0</v>
      </c>
      <c r="H143" s="489">
        <f t="shared" si="24"/>
        <v>0</v>
      </c>
      <c r="I143" s="489">
        <f t="shared" si="16"/>
        <v>0</v>
      </c>
      <c r="J143" s="571">
        <f t="shared" si="25"/>
        <v>0</v>
      </c>
      <c r="K143" s="571">
        <f t="shared" si="17"/>
        <v>0</v>
      </c>
      <c r="L143" s="587">
        <f t="shared" si="26"/>
        <v>1</v>
      </c>
      <c r="M143" s="571">
        <f t="shared" si="18"/>
        <v>0</v>
      </c>
    </row>
    <row r="144" spans="1:13">
      <c r="A144" s="342">
        <f t="shared" si="19"/>
        <v>0</v>
      </c>
      <c r="B144" s="343">
        <f t="shared" si="14"/>
        <v>0</v>
      </c>
      <c r="C144" s="489">
        <f t="shared" si="20"/>
        <v>0</v>
      </c>
      <c r="D144" s="489">
        <f t="shared" si="21"/>
        <v>0</v>
      </c>
      <c r="E144" s="490">
        <f t="shared" si="15"/>
        <v>0</v>
      </c>
      <c r="F144" s="489">
        <f t="shared" si="22"/>
        <v>0</v>
      </c>
      <c r="G144" s="489">
        <f t="shared" si="23"/>
        <v>0</v>
      </c>
      <c r="H144" s="489">
        <f t="shared" si="24"/>
        <v>0</v>
      </c>
      <c r="I144" s="489">
        <f t="shared" si="16"/>
        <v>0</v>
      </c>
      <c r="J144" s="571">
        <f t="shared" si="25"/>
        <v>0</v>
      </c>
      <c r="K144" s="571">
        <f t="shared" si="17"/>
        <v>0</v>
      </c>
      <c r="L144" s="587">
        <f t="shared" si="26"/>
        <v>1</v>
      </c>
      <c r="M144" s="571">
        <f t="shared" si="18"/>
        <v>0</v>
      </c>
    </row>
    <row r="145" spans="1:13">
      <c r="A145" s="342">
        <f t="shared" si="19"/>
        <v>0</v>
      </c>
      <c r="B145" s="343">
        <f t="shared" si="14"/>
        <v>0</v>
      </c>
      <c r="C145" s="489">
        <f t="shared" si="20"/>
        <v>0</v>
      </c>
      <c r="D145" s="489">
        <f t="shared" si="21"/>
        <v>0</v>
      </c>
      <c r="E145" s="490">
        <f t="shared" si="15"/>
        <v>0</v>
      </c>
      <c r="F145" s="489">
        <f t="shared" si="22"/>
        <v>0</v>
      </c>
      <c r="G145" s="489">
        <f t="shared" si="23"/>
        <v>0</v>
      </c>
      <c r="H145" s="489">
        <f t="shared" si="24"/>
        <v>0</v>
      </c>
      <c r="I145" s="489">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9">
        <f t="shared" si="20"/>
        <v>0</v>
      </c>
      <c r="D146" s="489">
        <f t="shared" si="21"/>
        <v>0</v>
      </c>
      <c r="E146" s="490">
        <f t="shared" ref="E146:E209" si="28">IF(AND(Pay_Num&lt;&gt;0,Sched_Pay+Scheduled_Extra_Payments&lt;Beg_Bal),Scheduled_Extra_Payments,IF(AND(Pay_Num&lt;&gt;0,Beg_Bal-Sched_Pay&gt;0),Beg_Bal-Sched_Pay,IF(Pay_Num&lt;&gt;0,0,0)))</f>
        <v>0</v>
      </c>
      <c r="F146" s="489">
        <f t="shared" si="22"/>
        <v>0</v>
      </c>
      <c r="G146" s="489">
        <f t="shared" si="23"/>
        <v>0</v>
      </c>
      <c r="H146" s="489">
        <f t="shared" si="24"/>
        <v>0</v>
      </c>
      <c r="I146" s="489">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9">
        <f t="shared" ref="C147:C210" si="33">IF(Pay_Num&lt;&gt;0,I146,0)</f>
        <v>0</v>
      </c>
      <c r="D147" s="489">
        <f t="shared" ref="D147:D210" si="34">G147+H147</f>
        <v>0</v>
      </c>
      <c r="E147" s="490">
        <f t="shared" si="28"/>
        <v>0</v>
      </c>
      <c r="F147" s="489">
        <f t="shared" ref="F147:F210" si="35">IF(AND(Pay_Num&lt;&gt;0,Sched_Pay+Extra_Pay&lt;Beg_Bal),Sched_Pay+Extra_Pay,IF(Pay_Num&lt;&gt;0,Beg_Bal,0))</f>
        <v>0</v>
      </c>
      <c r="G147" s="489">
        <f t="shared" ref="G147:G210" si="36">IF(I146=0,0,IF(Pay_Num&lt;&gt;0,Loan_Amount/Loan_Years/Num_Pmt_Per_Year,0))</f>
        <v>0</v>
      </c>
      <c r="H147" s="489">
        <f t="shared" ref="H147:H210" si="37">IF(Pay_Num&lt;&gt;0,Beg_Bal*Interest_Rate/Num_Pmt_Per_Year,0)</f>
        <v>0</v>
      </c>
      <c r="I147" s="489">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9">
        <f t="shared" si="33"/>
        <v>0</v>
      </c>
      <c r="D148" s="489">
        <f t="shared" si="34"/>
        <v>0</v>
      </c>
      <c r="E148" s="490">
        <f t="shared" si="28"/>
        <v>0</v>
      </c>
      <c r="F148" s="489">
        <f t="shared" si="35"/>
        <v>0</v>
      </c>
      <c r="G148" s="489">
        <f t="shared" si="36"/>
        <v>0</v>
      </c>
      <c r="H148" s="489">
        <f t="shared" si="37"/>
        <v>0</v>
      </c>
      <c r="I148" s="489">
        <f t="shared" si="29"/>
        <v>0</v>
      </c>
      <c r="J148" s="571">
        <f t="shared" si="38"/>
        <v>0</v>
      </c>
      <c r="K148" s="571">
        <f t="shared" si="30"/>
        <v>0</v>
      </c>
      <c r="L148" s="587">
        <f t="shared" si="39"/>
        <v>1</v>
      </c>
      <c r="M148" s="571">
        <f t="shared" si="31"/>
        <v>0</v>
      </c>
    </row>
    <row r="149" spans="1:13">
      <c r="A149" s="342">
        <f t="shared" si="32"/>
        <v>0</v>
      </c>
      <c r="B149" s="343">
        <f t="shared" si="27"/>
        <v>0</v>
      </c>
      <c r="C149" s="489">
        <f t="shared" si="33"/>
        <v>0</v>
      </c>
      <c r="D149" s="489">
        <f t="shared" si="34"/>
        <v>0</v>
      </c>
      <c r="E149" s="490">
        <f t="shared" si="28"/>
        <v>0</v>
      </c>
      <c r="F149" s="489">
        <f t="shared" si="35"/>
        <v>0</v>
      </c>
      <c r="G149" s="489">
        <f t="shared" si="36"/>
        <v>0</v>
      </c>
      <c r="H149" s="489">
        <f t="shared" si="37"/>
        <v>0</v>
      </c>
      <c r="I149" s="489">
        <f t="shared" si="29"/>
        <v>0</v>
      </c>
      <c r="J149" s="571">
        <f t="shared" si="38"/>
        <v>0</v>
      </c>
      <c r="K149" s="571">
        <f t="shared" si="30"/>
        <v>0</v>
      </c>
      <c r="L149" s="587">
        <f t="shared" si="39"/>
        <v>1</v>
      </c>
      <c r="M149" s="571">
        <f t="shared" si="31"/>
        <v>0</v>
      </c>
    </row>
    <row r="150" spans="1:13">
      <c r="A150" s="342">
        <f t="shared" si="32"/>
        <v>0</v>
      </c>
      <c r="B150" s="343">
        <f t="shared" si="27"/>
        <v>0</v>
      </c>
      <c r="C150" s="489">
        <f t="shared" si="33"/>
        <v>0</v>
      </c>
      <c r="D150" s="489">
        <f t="shared" si="34"/>
        <v>0</v>
      </c>
      <c r="E150" s="490">
        <f t="shared" si="28"/>
        <v>0</v>
      </c>
      <c r="F150" s="489">
        <f t="shared" si="35"/>
        <v>0</v>
      </c>
      <c r="G150" s="489">
        <f t="shared" si="36"/>
        <v>0</v>
      </c>
      <c r="H150" s="489">
        <f t="shared" si="37"/>
        <v>0</v>
      </c>
      <c r="I150" s="489">
        <f t="shared" si="29"/>
        <v>0</v>
      </c>
      <c r="J150" s="571">
        <f t="shared" si="38"/>
        <v>0</v>
      </c>
      <c r="K150" s="571">
        <f t="shared" si="30"/>
        <v>0</v>
      </c>
      <c r="L150" s="587">
        <f t="shared" si="39"/>
        <v>1</v>
      </c>
      <c r="M150" s="571">
        <f t="shared" si="31"/>
        <v>0</v>
      </c>
    </row>
    <row r="151" spans="1:13">
      <c r="A151" s="342">
        <f t="shared" si="32"/>
        <v>0</v>
      </c>
      <c r="B151" s="343">
        <f t="shared" si="27"/>
        <v>0</v>
      </c>
      <c r="C151" s="489">
        <f t="shared" si="33"/>
        <v>0</v>
      </c>
      <c r="D151" s="489">
        <f t="shared" si="34"/>
        <v>0</v>
      </c>
      <c r="E151" s="490">
        <f t="shared" si="28"/>
        <v>0</v>
      </c>
      <c r="F151" s="489">
        <f t="shared" si="35"/>
        <v>0</v>
      </c>
      <c r="G151" s="489">
        <f t="shared" si="36"/>
        <v>0</v>
      </c>
      <c r="H151" s="489">
        <f t="shared" si="37"/>
        <v>0</v>
      </c>
      <c r="I151" s="489">
        <f t="shared" si="29"/>
        <v>0</v>
      </c>
      <c r="J151" s="571">
        <f t="shared" si="38"/>
        <v>0</v>
      </c>
      <c r="K151" s="571">
        <f t="shared" si="30"/>
        <v>0</v>
      </c>
      <c r="L151" s="587">
        <f t="shared" si="39"/>
        <v>1</v>
      </c>
      <c r="M151" s="571">
        <f t="shared" si="31"/>
        <v>0</v>
      </c>
    </row>
    <row r="152" spans="1:13">
      <c r="A152" s="342">
        <f t="shared" si="32"/>
        <v>0</v>
      </c>
      <c r="B152" s="343">
        <f t="shared" si="27"/>
        <v>0</v>
      </c>
      <c r="C152" s="489">
        <f t="shared" si="33"/>
        <v>0</v>
      </c>
      <c r="D152" s="489">
        <f t="shared" si="34"/>
        <v>0</v>
      </c>
      <c r="E152" s="490">
        <f t="shared" si="28"/>
        <v>0</v>
      </c>
      <c r="F152" s="489">
        <f t="shared" si="35"/>
        <v>0</v>
      </c>
      <c r="G152" s="489">
        <f t="shared" si="36"/>
        <v>0</v>
      </c>
      <c r="H152" s="489">
        <f t="shared" si="37"/>
        <v>0</v>
      </c>
      <c r="I152" s="489">
        <f t="shared" si="29"/>
        <v>0</v>
      </c>
      <c r="J152" s="571">
        <f t="shared" si="38"/>
        <v>0</v>
      </c>
      <c r="K152" s="571">
        <f t="shared" si="30"/>
        <v>0</v>
      </c>
      <c r="L152" s="587">
        <f t="shared" si="39"/>
        <v>1</v>
      </c>
      <c r="M152" s="571">
        <f t="shared" si="31"/>
        <v>0</v>
      </c>
    </row>
    <row r="153" spans="1:13">
      <c r="A153" s="342">
        <f t="shared" si="32"/>
        <v>0</v>
      </c>
      <c r="B153" s="343">
        <f t="shared" si="27"/>
        <v>0</v>
      </c>
      <c r="C153" s="489">
        <f t="shared" si="33"/>
        <v>0</v>
      </c>
      <c r="D153" s="489">
        <f t="shared" si="34"/>
        <v>0</v>
      </c>
      <c r="E153" s="490">
        <f t="shared" si="28"/>
        <v>0</v>
      </c>
      <c r="F153" s="489">
        <f t="shared" si="35"/>
        <v>0</v>
      </c>
      <c r="G153" s="489">
        <f t="shared" si="36"/>
        <v>0</v>
      </c>
      <c r="H153" s="489">
        <f t="shared" si="37"/>
        <v>0</v>
      </c>
      <c r="I153" s="489">
        <f t="shared" si="29"/>
        <v>0</v>
      </c>
      <c r="J153" s="571">
        <f t="shared" si="38"/>
        <v>0</v>
      </c>
      <c r="K153" s="571">
        <f t="shared" si="30"/>
        <v>0</v>
      </c>
      <c r="L153" s="587">
        <f t="shared" si="39"/>
        <v>1</v>
      </c>
      <c r="M153" s="571">
        <f t="shared" si="31"/>
        <v>0</v>
      </c>
    </row>
    <row r="154" spans="1:13">
      <c r="A154" s="342">
        <f t="shared" si="32"/>
        <v>0</v>
      </c>
      <c r="B154" s="343">
        <f t="shared" si="27"/>
        <v>0</v>
      </c>
      <c r="C154" s="489">
        <f t="shared" si="33"/>
        <v>0</v>
      </c>
      <c r="D154" s="489">
        <f t="shared" si="34"/>
        <v>0</v>
      </c>
      <c r="E154" s="490">
        <f t="shared" si="28"/>
        <v>0</v>
      </c>
      <c r="F154" s="489">
        <f t="shared" si="35"/>
        <v>0</v>
      </c>
      <c r="G154" s="489">
        <f t="shared" si="36"/>
        <v>0</v>
      </c>
      <c r="H154" s="489">
        <f t="shared" si="37"/>
        <v>0</v>
      </c>
      <c r="I154" s="489">
        <f t="shared" si="29"/>
        <v>0</v>
      </c>
      <c r="J154" s="571">
        <f t="shared" si="38"/>
        <v>0</v>
      </c>
      <c r="K154" s="571">
        <f t="shared" si="30"/>
        <v>0</v>
      </c>
      <c r="L154" s="587">
        <f t="shared" si="39"/>
        <v>1</v>
      </c>
      <c r="M154" s="571">
        <f t="shared" si="31"/>
        <v>0</v>
      </c>
    </row>
    <row r="155" spans="1:13">
      <c r="A155" s="342">
        <f t="shared" si="32"/>
        <v>0</v>
      </c>
      <c r="B155" s="343">
        <f t="shared" si="27"/>
        <v>0</v>
      </c>
      <c r="C155" s="489">
        <f t="shared" si="33"/>
        <v>0</v>
      </c>
      <c r="D155" s="489">
        <f t="shared" si="34"/>
        <v>0</v>
      </c>
      <c r="E155" s="490">
        <f t="shared" si="28"/>
        <v>0</v>
      </c>
      <c r="F155" s="489">
        <f t="shared" si="35"/>
        <v>0</v>
      </c>
      <c r="G155" s="489">
        <f t="shared" si="36"/>
        <v>0</v>
      </c>
      <c r="H155" s="489">
        <f t="shared" si="37"/>
        <v>0</v>
      </c>
      <c r="I155" s="489">
        <f t="shared" si="29"/>
        <v>0</v>
      </c>
      <c r="J155" s="571">
        <f t="shared" si="38"/>
        <v>0</v>
      </c>
      <c r="K155" s="571">
        <f t="shared" si="30"/>
        <v>0</v>
      </c>
      <c r="L155" s="587">
        <f t="shared" si="39"/>
        <v>1</v>
      </c>
      <c r="M155" s="571">
        <f t="shared" si="31"/>
        <v>0</v>
      </c>
    </row>
    <row r="156" spans="1:13">
      <c r="A156" s="342">
        <f t="shared" si="32"/>
        <v>0</v>
      </c>
      <c r="B156" s="343">
        <f t="shared" si="27"/>
        <v>0</v>
      </c>
      <c r="C156" s="489">
        <f t="shared" si="33"/>
        <v>0</v>
      </c>
      <c r="D156" s="489">
        <f t="shared" si="34"/>
        <v>0</v>
      </c>
      <c r="E156" s="490">
        <f t="shared" si="28"/>
        <v>0</v>
      </c>
      <c r="F156" s="489">
        <f t="shared" si="35"/>
        <v>0</v>
      </c>
      <c r="G156" s="489">
        <f t="shared" si="36"/>
        <v>0</v>
      </c>
      <c r="H156" s="489">
        <f t="shared" si="37"/>
        <v>0</v>
      </c>
      <c r="I156" s="489">
        <f t="shared" si="29"/>
        <v>0</v>
      </c>
      <c r="J156" s="571">
        <f t="shared" si="38"/>
        <v>0</v>
      </c>
      <c r="K156" s="571">
        <f t="shared" si="30"/>
        <v>0</v>
      </c>
      <c r="L156" s="587">
        <f t="shared" si="39"/>
        <v>1</v>
      </c>
      <c r="M156" s="571">
        <f t="shared" si="31"/>
        <v>0</v>
      </c>
    </row>
    <row r="157" spans="1:13">
      <c r="A157" s="342">
        <f t="shared" si="32"/>
        <v>0</v>
      </c>
      <c r="B157" s="343">
        <f t="shared" si="27"/>
        <v>0</v>
      </c>
      <c r="C157" s="489">
        <f t="shared" si="33"/>
        <v>0</v>
      </c>
      <c r="D157" s="489">
        <f t="shared" si="34"/>
        <v>0</v>
      </c>
      <c r="E157" s="490">
        <f t="shared" si="28"/>
        <v>0</v>
      </c>
      <c r="F157" s="489">
        <f t="shared" si="35"/>
        <v>0</v>
      </c>
      <c r="G157" s="489">
        <f t="shared" si="36"/>
        <v>0</v>
      </c>
      <c r="H157" s="489">
        <f t="shared" si="37"/>
        <v>0</v>
      </c>
      <c r="I157" s="489">
        <f t="shared" si="29"/>
        <v>0</v>
      </c>
      <c r="J157" s="571">
        <f t="shared" si="38"/>
        <v>0</v>
      </c>
      <c r="K157" s="571">
        <f t="shared" si="30"/>
        <v>0</v>
      </c>
      <c r="L157" s="587">
        <f t="shared" si="39"/>
        <v>1</v>
      </c>
      <c r="M157" s="571">
        <f t="shared" si="31"/>
        <v>0</v>
      </c>
    </row>
    <row r="158" spans="1:13">
      <c r="A158" s="342">
        <f t="shared" si="32"/>
        <v>0</v>
      </c>
      <c r="B158" s="343">
        <f t="shared" si="27"/>
        <v>0</v>
      </c>
      <c r="C158" s="489">
        <f t="shared" si="33"/>
        <v>0</v>
      </c>
      <c r="D158" s="489">
        <f t="shared" si="34"/>
        <v>0</v>
      </c>
      <c r="E158" s="490">
        <f t="shared" si="28"/>
        <v>0</v>
      </c>
      <c r="F158" s="489">
        <f t="shared" si="35"/>
        <v>0</v>
      </c>
      <c r="G158" s="489">
        <f t="shared" si="36"/>
        <v>0</v>
      </c>
      <c r="H158" s="489">
        <f t="shared" si="37"/>
        <v>0</v>
      </c>
      <c r="I158" s="489">
        <f t="shared" si="29"/>
        <v>0</v>
      </c>
      <c r="J158" s="571">
        <f t="shared" si="38"/>
        <v>0</v>
      </c>
      <c r="K158" s="571">
        <f t="shared" si="30"/>
        <v>0</v>
      </c>
      <c r="L158" s="587">
        <f t="shared" si="39"/>
        <v>1</v>
      </c>
      <c r="M158" s="571">
        <f t="shared" si="31"/>
        <v>0</v>
      </c>
    </row>
    <row r="159" spans="1:13">
      <c r="A159" s="342">
        <f t="shared" si="32"/>
        <v>0</v>
      </c>
      <c r="B159" s="343">
        <f t="shared" si="27"/>
        <v>0</v>
      </c>
      <c r="C159" s="489">
        <f t="shared" si="33"/>
        <v>0</v>
      </c>
      <c r="D159" s="489">
        <f t="shared" si="34"/>
        <v>0</v>
      </c>
      <c r="E159" s="490">
        <f t="shared" si="28"/>
        <v>0</v>
      </c>
      <c r="F159" s="489">
        <f t="shared" si="35"/>
        <v>0</v>
      </c>
      <c r="G159" s="489">
        <f t="shared" si="36"/>
        <v>0</v>
      </c>
      <c r="H159" s="489">
        <f t="shared" si="37"/>
        <v>0</v>
      </c>
      <c r="I159" s="489">
        <f t="shared" si="29"/>
        <v>0</v>
      </c>
      <c r="J159" s="571">
        <f t="shared" si="38"/>
        <v>0</v>
      </c>
      <c r="K159" s="571">
        <f t="shared" si="30"/>
        <v>0</v>
      </c>
      <c r="L159" s="587">
        <f t="shared" si="39"/>
        <v>1</v>
      </c>
      <c r="M159" s="571">
        <f t="shared" si="31"/>
        <v>0</v>
      </c>
    </row>
    <row r="160" spans="1:13">
      <c r="A160" s="342">
        <f t="shared" si="32"/>
        <v>0</v>
      </c>
      <c r="B160" s="343">
        <f t="shared" si="27"/>
        <v>0</v>
      </c>
      <c r="C160" s="489">
        <f t="shared" si="33"/>
        <v>0</v>
      </c>
      <c r="D160" s="489">
        <f t="shared" si="34"/>
        <v>0</v>
      </c>
      <c r="E160" s="490">
        <f t="shared" si="28"/>
        <v>0</v>
      </c>
      <c r="F160" s="489">
        <f t="shared" si="35"/>
        <v>0</v>
      </c>
      <c r="G160" s="489">
        <f t="shared" si="36"/>
        <v>0</v>
      </c>
      <c r="H160" s="489">
        <f t="shared" si="37"/>
        <v>0</v>
      </c>
      <c r="I160" s="489">
        <f t="shared" si="29"/>
        <v>0</v>
      </c>
      <c r="J160" s="571">
        <f t="shared" si="38"/>
        <v>0</v>
      </c>
      <c r="K160" s="571">
        <f t="shared" si="30"/>
        <v>0</v>
      </c>
      <c r="L160" s="587">
        <f t="shared" si="39"/>
        <v>1</v>
      </c>
      <c r="M160" s="571">
        <f t="shared" si="31"/>
        <v>0</v>
      </c>
    </row>
    <row r="161" spans="1:13">
      <c r="A161" s="342">
        <f t="shared" si="32"/>
        <v>0</v>
      </c>
      <c r="B161" s="343">
        <f t="shared" si="27"/>
        <v>0</v>
      </c>
      <c r="C161" s="489">
        <f t="shared" si="33"/>
        <v>0</v>
      </c>
      <c r="D161" s="489">
        <f t="shared" si="34"/>
        <v>0</v>
      </c>
      <c r="E161" s="490">
        <f t="shared" si="28"/>
        <v>0</v>
      </c>
      <c r="F161" s="489">
        <f t="shared" si="35"/>
        <v>0</v>
      </c>
      <c r="G161" s="489">
        <f t="shared" si="36"/>
        <v>0</v>
      </c>
      <c r="H161" s="489">
        <f t="shared" si="37"/>
        <v>0</v>
      </c>
      <c r="I161" s="489">
        <f t="shared" si="29"/>
        <v>0</v>
      </c>
      <c r="J161" s="571">
        <f t="shared" si="38"/>
        <v>0</v>
      </c>
      <c r="K161" s="571">
        <f t="shared" si="30"/>
        <v>0</v>
      </c>
      <c r="L161" s="587">
        <f t="shared" si="39"/>
        <v>1</v>
      </c>
      <c r="M161" s="571">
        <f t="shared" si="31"/>
        <v>0</v>
      </c>
    </row>
    <row r="162" spans="1:13">
      <c r="A162" s="342">
        <f t="shared" si="32"/>
        <v>0</v>
      </c>
      <c r="B162" s="343">
        <f t="shared" si="27"/>
        <v>0</v>
      </c>
      <c r="C162" s="489">
        <f t="shared" si="33"/>
        <v>0</v>
      </c>
      <c r="D162" s="489">
        <f t="shared" si="34"/>
        <v>0</v>
      </c>
      <c r="E162" s="490">
        <f t="shared" si="28"/>
        <v>0</v>
      </c>
      <c r="F162" s="489">
        <f t="shared" si="35"/>
        <v>0</v>
      </c>
      <c r="G162" s="489">
        <f t="shared" si="36"/>
        <v>0</v>
      </c>
      <c r="H162" s="489">
        <f t="shared" si="37"/>
        <v>0</v>
      </c>
      <c r="I162" s="489">
        <f t="shared" si="29"/>
        <v>0</v>
      </c>
      <c r="J162" s="571">
        <f t="shared" si="38"/>
        <v>0</v>
      </c>
      <c r="K162" s="571">
        <f t="shared" si="30"/>
        <v>0</v>
      </c>
      <c r="L162" s="587">
        <f t="shared" si="39"/>
        <v>1</v>
      </c>
      <c r="M162" s="571">
        <f t="shared" si="31"/>
        <v>0</v>
      </c>
    </row>
    <row r="163" spans="1:13">
      <c r="A163" s="342">
        <f t="shared" si="32"/>
        <v>0</v>
      </c>
      <c r="B163" s="343">
        <f t="shared" si="27"/>
        <v>0</v>
      </c>
      <c r="C163" s="489">
        <f t="shared" si="33"/>
        <v>0</v>
      </c>
      <c r="D163" s="489">
        <f t="shared" si="34"/>
        <v>0</v>
      </c>
      <c r="E163" s="490">
        <f t="shared" si="28"/>
        <v>0</v>
      </c>
      <c r="F163" s="489">
        <f t="shared" si="35"/>
        <v>0</v>
      </c>
      <c r="G163" s="489">
        <f t="shared" si="36"/>
        <v>0</v>
      </c>
      <c r="H163" s="489">
        <f t="shared" si="37"/>
        <v>0</v>
      </c>
      <c r="I163" s="489">
        <f t="shared" si="29"/>
        <v>0</v>
      </c>
      <c r="J163" s="571">
        <f t="shared" si="38"/>
        <v>0</v>
      </c>
      <c r="K163" s="571">
        <f t="shared" si="30"/>
        <v>0</v>
      </c>
      <c r="L163" s="587">
        <f t="shared" si="39"/>
        <v>1</v>
      </c>
      <c r="M163" s="571">
        <f t="shared" si="31"/>
        <v>0</v>
      </c>
    </row>
    <row r="164" spans="1:13">
      <c r="A164" s="342">
        <f t="shared" si="32"/>
        <v>0</v>
      </c>
      <c r="B164" s="343">
        <f t="shared" si="27"/>
        <v>0</v>
      </c>
      <c r="C164" s="489">
        <f t="shared" si="33"/>
        <v>0</v>
      </c>
      <c r="D164" s="489">
        <f t="shared" si="34"/>
        <v>0</v>
      </c>
      <c r="E164" s="490">
        <f t="shared" si="28"/>
        <v>0</v>
      </c>
      <c r="F164" s="489">
        <f t="shared" si="35"/>
        <v>0</v>
      </c>
      <c r="G164" s="489">
        <f t="shared" si="36"/>
        <v>0</v>
      </c>
      <c r="H164" s="489">
        <f t="shared" si="37"/>
        <v>0</v>
      </c>
      <c r="I164" s="489">
        <f t="shared" si="29"/>
        <v>0</v>
      </c>
      <c r="J164" s="571">
        <f t="shared" si="38"/>
        <v>0</v>
      </c>
      <c r="K164" s="571">
        <f t="shared" si="30"/>
        <v>0</v>
      </c>
      <c r="L164" s="587">
        <f t="shared" si="39"/>
        <v>1</v>
      </c>
      <c r="M164" s="571">
        <f t="shared" si="31"/>
        <v>0</v>
      </c>
    </row>
    <row r="165" spans="1:13">
      <c r="A165" s="342">
        <f t="shared" si="32"/>
        <v>0</v>
      </c>
      <c r="B165" s="343">
        <f t="shared" si="27"/>
        <v>0</v>
      </c>
      <c r="C165" s="489">
        <f t="shared" si="33"/>
        <v>0</v>
      </c>
      <c r="D165" s="489">
        <f t="shared" si="34"/>
        <v>0</v>
      </c>
      <c r="E165" s="490">
        <f t="shared" si="28"/>
        <v>0</v>
      </c>
      <c r="F165" s="489">
        <f t="shared" si="35"/>
        <v>0</v>
      </c>
      <c r="G165" s="489">
        <f t="shared" si="36"/>
        <v>0</v>
      </c>
      <c r="H165" s="489">
        <f t="shared" si="37"/>
        <v>0</v>
      </c>
      <c r="I165" s="489">
        <f t="shared" si="29"/>
        <v>0</v>
      </c>
      <c r="J165" s="571">
        <f t="shared" si="38"/>
        <v>0</v>
      </c>
      <c r="K165" s="571">
        <f t="shared" si="30"/>
        <v>0</v>
      </c>
      <c r="L165" s="587">
        <f t="shared" si="39"/>
        <v>1</v>
      </c>
      <c r="M165" s="571">
        <f t="shared" si="31"/>
        <v>0</v>
      </c>
    </row>
    <row r="166" spans="1:13">
      <c r="A166" s="342">
        <f t="shared" si="32"/>
        <v>0</v>
      </c>
      <c r="B166" s="343">
        <f t="shared" si="27"/>
        <v>0</v>
      </c>
      <c r="C166" s="489">
        <f t="shared" si="33"/>
        <v>0</v>
      </c>
      <c r="D166" s="489">
        <f t="shared" si="34"/>
        <v>0</v>
      </c>
      <c r="E166" s="490">
        <f t="shared" si="28"/>
        <v>0</v>
      </c>
      <c r="F166" s="489">
        <f t="shared" si="35"/>
        <v>0</v>
      </c>
      <c r="G166" s="489">
        <f t="shared" si="36"/>
        <v>0</v>
      </c>
      <c r="H166" s="489">
        <f t="shared" si="37"/>
        <v>0</v>
      </c>
      <c r="I166" s="489">
        <f t="shared" si="29"/>
        <v>0</v>
      </c>
      <c r="J166" s="571">
        <f t="shared" si="38"/>
        <v>0</v>
      </c>
      <c r="K166" s="571">
        <f t="shared" si="30"/>
        <v>0</v>
      </c>
      <c r="L166" s="587">
        <f t="shared" si="39"/>
        <v>1</v>
      </c>
      <c r="M166" s="571">
        <f t="shared" si="31"/>
        <v>0</v>
      </c>
    </row>
    <row r="167" spans="1:13">
      <c r="A167" s="342">
        <f t="shared" si="32"/>
        <v>0</v>
      </c>
      <c r="B167" s="343">
        <f t="shared" si="27"/>
        <v>0</v>
      </c>
      <c r="C167" s="489">
        <f t="shared" si="33"/>
        <v>0</v>
      </c>
      <c r="D167" s="489">
        <f t="shared" si="34"/>
        <v>0</v>
      </c>
      <c r="E167" s="490">
        <f t="shared" si="28"/>
        <v>0</v>
      </c>
      <c r="F167" s="489">
        <f t="shared" si="35"/>
        <v>0</v>
      </c>
      <c r="G167" s="489">
        <f t="shared" si="36"/>
        <v>0</v>
      </c>
      <c r="H167" s="489">
        <f t="shared" si="37"/>
        <v>0</v>
      </c>
      <c r="I167" s="489">
        <f t="shared" si="29"/>
        <v>0</v>
      </c>
      <c r="J167" s="571">
        <f t="shared" si="38"/>
        <v>0</v>
      </c>
      <c r="K167" s="571">
        <f t="shared" si="30"/>
        <v>0</v>
      </c>
      <c r="L167" s="587">
        <f t="shared" si="39"/>
        <v>1</v>
      </c>
      <c r="M167" s="571">
        <f t="shared" si="31"/>
        <v>0</v>
      </c>
    </row>
    <row r="168" spans="1:13">
      <c r="A168" s="342">
        <f t="shared" si="32"/>
        <v>0</v>
      </c>
      <c r="B168" s="343">
        <f t="shared" si="27"/>
        <v>0</v>
      </c>
      <c r="C168" s="489">
        <f t="shared" si="33"/>
        <v>0</v>
      </c>
      <c r="D168" s="489">
        <f t="shared" si="34"/>
        <v>0</v>
      </c>
      <c r="E168" s="490">
        <f t="shared" si="28"/>
        <v>0</v>
      </c>
      <c r="F168" s="489">
        <f t="shared" si="35"/>
        <v>0</v>
      </c>
      <c r="G168" s="489">
        <f t="shared" si="36"/>
        <v>0</v>
      </c>
      <c r="H168" s="489">
        <f t="shared" si="37"/>
        <v>0</v>
      </c>
      <c r="I168" s="489">
        <f t="shared" si="29"/>
        <v>0</v>
      </c>
      <c r="J168" s="571">
        <f t="shared" si="38"/>
        <v>0</v>
      </c>
      <c r="K168" s="571">
        <f t="shared" si="30"/>
        <v>0</v>
      </c>
      <c r="L168" s="587">
        <f t="shared" si="39"/>
        <v>1</v>
      </c>
      <c r="M168" s="571">
        <f t="shared" si="31"/>
        <v>0</v>
      </c>
    </row>
    <row r="169" spans="1:13">
      <c r="A169" s="342">
        <f t="shared" si="32"/>
        <v>0</v>
      </c>
      <c r="B169" s="343">
        <f t="shared" si="27"/>
        <v>0</v>
      </c>
      <c r="C169" s="489">
        <f t="shared" si="33"/>
        <v>0</v>
      </c>
      <c r="D169" s="489">
        <f t="shared" si="34"/>
        <v>0</v>
      </c>
      <c r="E169" s="490">
        <f t="shared" si="28"/>
        <v>0</v>
      </c>
      <c r="F169" s="489">
        <f t="shared" si="35"/>
        <v>0</v>
      </c>
      <c r="G169" s="489">
        <f t="shared" si="36"/>
        <v>0</v>
      </c>
      <c r="H169" s="489">
        <f t="shared" si="37"/>
        <v>0</v>
      </c>
      <c r="I169" s="489">
        <f t="shared" si="29"/>
        <v>0</v>
      </c>
      <c r="J169" s="571">
        <f t="shared" si="38"/>
        <v>0</v>
      </c>
      <c r="K169" s="571">
        <f t="shared" si="30"/>
        <v>0</v>
      </c>
      <c r="L169" s="587">
        <f t="shared" si="39"/>
        <v>1</v>
      </c>
      <c r="M169" s="571">
        <f t="shared" si="31"/>
        <v>0</v>
      </c>
    </row>
    <row r="170" spans="1:13">
      <c r="A170" s="342">
        <f t="shared" si="32"/>
        <v>0</v>
      </c>
      <c r="B170" s="343">
        <f t="shared" si="27"/>
        <v>0</v>
      </c>
      <c r="C170" s="489">
        <f t="shared" si="33"/>
        <v>0</v>
      </c>
      <c r="D170" s="489">
        <f t="shared" si="34"/>
        <v>0</v>
      </c>
      <c r="E170" s="490">
        <f t="shared" si="28"/>
        <v>0</v>
      </c>
      <c r="F170" s="489">
        <f t="shared" si="35"/>
        <v>0</v>
      </c>
      <c r="G170" s="489">
        <f t="shared" si="36"/>
        <v>0</v>
      </c>
      <c r="H170" s="489">
        <f t="shared" si="37"/>
        <v>0</v>
      </c>
      <c r="I170" s="489">
        <f t="shared" si="29"/>
        <v>0</v>
      </c>
      <c r="J170" s="571">
        <f t="shared" si="38"/>
        <v>0</v>
      </c>
      <c r="K170" s="571">
        <f t="shared" si="30"/>
        <v>0</v>
      </c>
      <c r="L170" s="587">
        <f t="shared" si="39"/>
        <v>1</v>
      </c>
      <c r="M170" s="571">
        <f t="shared" si="31"/>
        <v>0</v>
      </c>
    </row>
    <row r="171" spans="1:13">
      <c r="A171" s="342">
        <f t="shared" si="32"/>
        <v>0</v>
      </c>
      <c r="B171" s="343">
        <f t="shared" si="27"/>
        <v>0</v>
      </c>
      <c r="C171" s="489">
        <f t="shared" si="33"/>
        <v>0</v>
      </c>
      <c r="D171" s="489">
        <f t="shared" si="34"/>
        <v>0</v>
      </c>
      <c r="E171" s="490">
        <f t="shared" si="28"/>
        <v>0</v>
      </c>
      <c r="F171" s="489">
        <f t="shared" si="35"/>
        <v>0</v>
      </c>
      <c r="G171" s="489">
        <f t="shared" si="36"/>
        <v>0</v>
      </c>
      <c r="H171" s="489">
        <f t="shared" si="37"/>
        <v>0</v>
      </c>
      <c r="I171" s="489">
        <f t="shared" si="29"/>
        <v>0</v>
      </c>
      <c r="J171" s="571">
        <f t="shared" si="38"/>
        <v>0</v>
      </c>
      <c r="K171" s="571">
        <f t="shared" si="30"/>
        <v>0</v>
      </c>
      <c r="L171" s="587">
        <f t="shared" si="39"/>
        <v>1</v>
      </c>
      <c r="M171" s="571">
        <f t="shared" si="31"/>
        <v>0</v>
      </c>
    </row>
    <row r="172" spans="1:13">
      <c r="A172" s="342">
        <f t="shared" si="32"/>
        <v>0</v>
      </c>
      <c r="B172" s="343">
        <f t="shared" si="27"/>
        <v>0</v>
      </c>
      <c r="C172" s="489">
        <f t="shared" si="33"/>
        <v>0</v>
      </c>
      <c r="D172" s="489">
        <f t="shared" si="34"/>
        <v>0</v>
      </c>
      <c r="E172" s="490">
        <f t="shared" si="28"/>
        <v>0</v>
      </c>
      <c r="F172" s="489">
        <f t="shared" si="35"/>
        <v>0</v>
      </c>
      <c r="G172" s="489">
        <f t="shared" si="36"/>
        <v>0</v>
      </c>
      <c r="H172" s="489">
        <f t="shared" si="37"/>
        <v>0</v>
      </c>
      <c r="I172" s="489">
        <f t="shared" si="29"/>
        <v>0</v>
      </c>
      <c r="J172" s="571">
        <f t="shared" si="38"/>
        <v>0</v>
      </c>
      <c r="K172" s="571">
        <f t="shared" si="30"/>
        <v>0</v>
      </c>
      <c r="L172" s="587">
        <f t="shared" si="39"/>
        <v>1</v>
      </c>
      <c r="M172" s="571">
        <f t="shared" si="31"/>
        <v>0</v>
      </c>
    </row>
    <row r="173" spans="1:13">
      <c r="A173" s="342">
        <f t="shared" si="32"/>
        <v>0</v>
      </c>
      <c r="B173" s="343">
        <f t="shared" si="27"/>
        <v>0</v>
      </c>
      <c r="C173" s="489">
        <f t="shared" si="33"/>
        <v>0</v>
      </c>
      <c r="D173" s="489">
        <f t="shared" si="34"/>
        <v>0</v>
      </c>
      <c r="E173" s="490">
        <f t="shared" si="28"/>
        <v>0</v>
      </c>
      <c r="F173" s="489">
        <f t="shared" si="35"/>
        <v>0</v>
      </c>
      <c r="G173" s="489">
        <f t="shared" si="36"/>
        <v>0</v>
      </c>
      <c r="H173" s="489">
        <f t="shared" si="37"/>
        <v>0</v>
      </c>
      <c r="I173" s="489">
        <f t="shared" si="29"/>
        <v>0</v>
      </c>
      <c r="J173" s="571">
        <f t="shared" si="38"/>
        <v>0</v>
      </c>
      <c r="K173" s="571">
        <f t="shared" si="30"/>
        <v>0</v>
      </c>
      <c r="L173" s="587">
        <f t="shared" si="39"/>
        <v>1</v>
      </c>
      <c r="M173" s="571">
        <f t="shared" si="31"/>
        <v>0</v>
      </c>
    </row>
    <row r="174" spans="1:13">
      <c r="A174" s="342">
        <f t="shared" si="32"/>
        <v>0</v>
      </c>
      <c r="B174" s="343">
        <f t="shared" si="27"/>
        <v>0</v>
      </c>
      <c r="C174" s="489">
        <f t="shared" si="33"/>
        <v>0</v>
      </c>
      <c r="D174" s="489">
        <f t="shared" si="34"/>
        <v>0</v>
      </c>
      <c r="E174" s="490">
        <f t="shared" si="28"/>
        <v>0</v>
      </c>
      <c r="F174" s="489">
        <f t="shared" si="35"/>
        <v>0</v>
      </c>
      <c r="G174" s="489">
        <f t="shared" si="36"/>
        <v>0</v>
      </c>
      <c r="H174" s="489">
        <f t="shared" si="37"/>
        <v>0</v>
      </c>
      <c r="I174" s="489">
        <f t="shared" si="29"/>
        <v>0</v>
      </c>
      <c r="J174" s="571">
        <f t="shared" si="38"/>
        <v>0</v>
      </c>
      <c r="K174" s="571">
        <f t="shared" si="30"/>
        <v>0</v>
      </c>
      <c r="L174" s="587">
        <f t="shared" si="39"/>
        <v>1</v>
      </c>
      <c r="M174" s="571">
        <f t="shared" si="31"/>
        <v>0</v>
      </c>
    </row>
    <row r="175" spans="1:13">
      <c r="A175" s="342">
        <f t="shared" si="32"/>
        <v>0</v>
      </c>
      <c r="B175" s="343">
        <f t="shared" si="27"/>
        <v>0</v>
      </c>
      <c r="C175" s="489">
        <f t="shared" si="33"/>
        <v>0</v>
      </c>
      <c r="D175" s="489">
        <f t="shared" si="34"/>
        <v>0</v>
      </c>
      <c r="E175" s="490">
        <f t="shared" si="28"/>
        <v>0</v>
      </c>
      <c r="F175" s="489">
        <f t="shared" si="35"/>
        <v>0</v>
      </c>
      <c r="G175" s="489">
        <f t="shared" si="36"/>
        <v>0</v>
      </c>
      <c r="H175" s="489">
        <f t="shared" si="37"/>
        <v>0</v>
      </c>
      <c r="I175" s="489">
        <f t="shared" si="29"/>
        <v>0</v>
      </c>
      <c r="J175" s="571">
        <f t="shared" si="38"/>
        <v>0</v>
      </c>
      <c r="K175" s="571">
        <f t="shared" si="30"/>
        <v>0</v>
      </c>
      <c r="L175" s="587">
        <f t="shared" si="39"/>
        <v>1</v>
      </c>
      <c r="M175" s="571">
        <f t="shared" si="31"/>
        <v>0</v>
      </c>
    </row>
    <row r="176" spans="1:13">
      <c r="A176" s="342">
        <f t="shared" si="32"/>
        <v>0</v>
      </c>
      <c r="B176" s="343">
        <f t="shared" si="27"/>
        <v>0</v>
      </c>
      <c r="C176" s="489">
        <f t="shared" si="33"/>
        <v>0</v>
      </c>
      <c r="D176" s="489">
        <f t="shared" si="34"/>
        <v>0</v>
      </c>
      <c r="E176" s="490">
        <f t="shared" si="28"/>
        <v>0</v>
      </c>
      <c r="F176" s="489">
        <f t="shared" si="35"/>
        <v>0</v>
      </c>
      <c r="G176" s="489">
        <f t="shared" si="36"/>
        <v>0</v>
      </c>
      <c r="H176" s="489">
        <f t="shared" si="37"/>
        <v>0</v>
      </c>
      <c r="I176" s="489">
        <f t="shared" si="29"/>
        <v>0</v>
      </c>
      <c r="J176" s="571">
        <f t="shared" si="38"/>
        <v>0</v>
      </c>
      <c r="K176" s="571">
        <f t="shared" si="30"/>
        <v>0</v>
      </c>
      <c r="L176" s="587">
        <f t="shared" si="39"/>
        <v>1</v>
      </c>
      <c r="M176" s="571">
        <f t="shared" si="31"/>
        <v>0</v>
      </c>
    </row>
    <row r="177" spans="1:13">
      <c r="A177" s="342">
        <f t="shared" si="32"/>
        <v>0</v>
      </c>
      <c r="B177" s="343">
        <f t="shared" si="27"/>
        <v>0</v>
      </c>
      <c r="C177" s="489">
        <f t="shared" si="33"/>
        <v>0</v>
      </c>
      <c r="D177" s="489">
        <f t="shared" si="34"/>
        <v>0</v>
      </c>
      <c r="E177" s="490">
        <f t="shared" si="28"/>
        <v>0</v>
      </c>
      <c r="F177" s="489">
        <f t="shared" si="35"/>
        <v>0</v>
      </c>
      <c r="G177" s="489">
        <f t="shared" si="36"/>
        <v>0</v>
      </c>
      <c r="H177" s="489">
        <f t="shared" si="37"/>
        <v>0</v>
      </c>
      <c r="I177" s="489">
        <f t="shared" si="29"/>
        <v>0</v>
      </c>
      <c r="J177" s="571">
        <f t="shared" si="38"/>
        <v>0</v>
      </c>
      <c r="K177" s="571">
        <f t="shared" si="30"/>
        <v>0</v>
      </c>
      <c r="L177" s="587">
        <f t="shared" si="39"/>
        <v>1</v>
      </c>
      <c r="M177" s="571">
        <f t="shared" si="31"/>
        <v>0</v>
      </c>
    </row>
    <row r="178" spans="1:13">
      <c r="A178" s="342">
        <f t="shared" si="32"/>
        <v>0</v>
      </c>
      <c r="B178" s="343">
        <f t="shared" si="27"/>
        <v>0</v>
      </c>
      <c r="C178" s="489">
        <f t="shared" si="33"/>
        <v>0</v>
      </c>
      <c r="D178" s="489">
        <f t="shared" si="34"/>
        <v>0</v>
      </c>
      <c r="E178" s="490">
        <f t="shared" si="28"/>
        <v>0</v>
      </c>
      <c r="F178" s="489">
        <f t="shared" si="35"/>
        <v>0</v>
      </c>
      <c r="G178" s="489">
        <f t="shared" si="36"/>
        <v>0</v>
      </c>
      <c r="H178" s="489">
        <f t="shared" si="37"/>
        <v>0</v>
      </c>
      <c r="I178" s="489">
        <f t="shared" si="29"/>
        <v>0</v>
      </c>
      <c r="J178" s="571">
        <f t="shared" si="38"/>
        <v>0</v>
      </c>
      <c r="K178" s="571">
        <f t="shared" si="30"/>
        <v>0</v>
      </c>
      <c r="L178" s="587">
        <f t="shared" si="39"/>
        <v>1</v>
      </c>
      <c r="M178" s="571">
        <f t="shared" si="31"/>
        <v>0</v>
      </c>
    </row>
    <row r="179" spans="1:13">
      <c r="A179" s="342">
        <f t="shared" si="32"/>
        <v>0</v>
      </c>
      <c r="B179" s="343">
        <f t="shared" si="27"/>
        <v>0</v>
      </c>
      <c r="C179" s="489">
        <f t="shared" si="33"/>
        <v>0</v>
      </c>
      <c r="D179" s="489">
        <f t="shared" si="34"/>
        <v>0</v>
      </c>
      <c r="E179" s="490">
        <f t="shared" si="28"/>
        <v>0</v>
      </c>
      <c r="F179" s="489">
        <f t="shared" si="35"/>
        <v>0</v>
      </c>
      <c r="G179" s="489">
        <f t="shared" si="36"/>
        <v>0</v>
      </c>
      <c r="H179" s="489">
        <f t="shared" si="37"/>
        <v>0</v>
      </c>
      <c r="I179" s="489">
        <f t="shared" si="29"/>
        <v>0</v>
      </c>
      <c r="J179" s="571">
        <f t="shared" si="38"/>
        <v>0</v>
      </c>
      <c r="K179" s="571">
        <f t="shared" si="30"/>
        <v>0</v>
      </c>
      <c r="L179" s="587">
        <f t="shared" si="39"/>
        <v>1</v>
      </c>
      <c r="M179" s="571">
        <f t="shared" si="31"/>
        <v>0</v>
      </c>
    </row>
    <row r="180" spans="1:13">
      <c r="A180" s="342">
        <f t="shared" si="32"/>
        <v>0</v>
      </c>
      <c r="B180" s="343">
        <f t="shared" si="27"/>
        <v>0</v>
      </c>
      <c r="C180" s="489">
        <f t="shared" si="33"/>
        <v>0</v>
      </c>
      <c r="D180" s="489">
        <f t="shared" si="34"/>
        <v>0</v>
      </c>
      <c r="E180" s="490">
        <f t="shared" si="28"/>
        <v>0</v>
      </c>
      <c r="F180" s="489">
        <f t="shared" si="35"/>
        <v>0</v>
      </c>
      <c r="G180" s="489">
        <f t="shared" si="36"/>
        <v>0</v>
      </c>
      <c r="H180" s="489">
        <f t="shared" si="37"/>
        <v>0</v>
      </c>
      <c r="I180" s="489">
        <f t="shared" si="29"/>
        <v>0</v>
      </c>
      <c r="J180" s="571">
        <f t="shared" si="38"/>
        <v>0</v>
      </c>
      <c r="K180" s="571">
        <f t="shared" si="30"/>
        <v>0</v>
      </c>
      <c r="L180" s="587">
        <f t="shared" si="39"/>
        <v>1</v>
      </c>
      <c r="M180" s="571">
        <f t="shared" si="31"/>
        <v>0</v>
      </c>
    </row>
    <row r="181" spans="1:13">
      <c r="A181" s="342">
        <f t="shared" si="32"/>
        <v>0</v>
      </c>
      <c r="B181" s="343">
        <f t="shared" si="27"/>
        <v>0</v>
      </c>
      <c r="C181" s="489">
        <f t="shared" si="33"/>
        <v>0</v>
      </c>
      <c r="D181" s="489">
        <f t="shared" si="34"/>
        <v>0</v>
      </c>
      <c r="E181" s="490">
        <f t="shared" si="28"/>
        <v>0</v>
      </c>
      <c r="F181" s="489">
        <f t="shared" si="35"/>
        <v>0</v>
      </c>
      <c r="G181" s="489">
        <f t="shared" si="36"/>
        <v>0</v>
      </c>
      <c r="H181" s="489">
        <f t="shared" si="37"/>
        <v>0</v>
      </c>
      <c r="I181" s="489">
        <f t="shared" si="29"/>
        <v>0</v>
      </c>
      <c r="J181" s="571">
        <f t="shared" si="38"/>
        <v>0</v>
      </c>
      <c r="K181" s="571">
        <f t="shared" si="30"/>
        <v>0</v>
      </c>
      <c r="L181" s="587">
        <f t="shared" si="39"/>
        <v>1</v>
      </c>
      <c r="M181" s="571">
        <f t="shared" si="31"/>
        <v>0</v>
      </c>
    </row>
    <row r="182" spans="1:13">
      <c r="A182" s="342">
        <f t="shared" si="32"/>
        <v>0</v>
      </c>
      <c r="B182" s="343">
        <f t="shared" si="27"/>
        <v>0</v>
      </c>
      <c r="C182" s="489">
        <f t="shared" si="33"/>
        <v>0</v>
      </c>
      <c r="D182" s="489">
        <f t="shared" si="34"/>
        <v>0</v>
      </c>
      <c r="E182" s="490">
        <f t="shared" si="28"/>
        <v>0</v>
      </c>
      <c r="F182" s="489">
        <f t="shared" si="35"/>
        <v>0</v>
      </c>
      <c r="G182" s="489">
        <f t="shared" si="36"/>
        <v>0</v>
      </c>
      <c r="H182" s="489">
        <f t="shared" si="37"/>
        <v>0</v>
      </c>
      <c r="I182" s="489">
        <f t="shared" si="29"/>
        <v>0</v>
      </c>
      <c r="J182" s="571">
        <f t="shared" si="38"/>
        <v>0</v>
      </c>
      <c r="K182" s="571">
        <f t="shared" si="30"/>
        <v>0</v>
      </c>
      <c r="L182" s="587">
        <f t="shared" si="39"/>
        <v>1</v>
      </c>
      <c r="M182" s="571">
        <f t="shared" si="31"/>
        <v>0</v>
      </c>
    </row>
    <row r="183" spans="1:13">
      <c r="A183" s="342">
        <f t="shared" si="32"/>
        <v>0</v>
      </c>
      <c r="B183" s="343">
        <f t="shared" si="27"/>
        <v>0</v>
      </c>
      <c r="C183" s="489">
        <f t="shared" si="33"/>
        <v>0</v>
      </c>
      <c r="D183" s="489">
        <f t="shared" si="34"/>
        <v>0</v>
      </c>
      <c r="E183" s="490">
        <f t="shared" si="28"/>
        <v>0</v>
      </c>
      <c r="F183" s="489">
        <f t="shared" si="35"/>
        <v>0</v>
      </c>
      <c r="G183" s="489">
        <f t="shared" si="36"/>
        <v>0</v>
      </c>
      <c r="H183" s="489">
        <f t="shared" si="37"/>
        <v>0</v>
      </c>
      <c r="I183" s="489">
        <f t="shared" si="29"/>
        <v>0</v>
      </c>
      <c r="J183" s="571">
        <f t="shared" si="38"/>
        <v>0</v>
      </c>
      <c r="K183" s="571">
        <f t="shared" si="30"/>
        <v>0</v>
      </c>
      <c r="L183" s="587">
        <f t="shared" si="39"/>
        <v>1</v>
      </c>
      <c r="M183" s="571">
        <f t="shared" si="31"/>
        <v>0</v>
      </c>
    </row>
    <row r="184" spans="1:13">
      <c r="A184" s="342">
        <f t="shared" si="32"/>
        <v>0</v>
      </c>
      <c r="B184" s="343">
        <f t="shared" si="27"/>
        <v>0</v>
      </c>
      <c r="C184" s="489">
        <f t="shared" si="33"/>
        <v>0</v>
      </c>
      <c r="D184" s="489">
        <f t="shared" si="34"/>
        <v>0</v>
      </c>
      <c r="E184" s="490">
        <f t="shared" si="28"/>
        <v>0</v>
      </c>
      <c r="F184" s="489">
        <f t="shared" si="35"/>
        <v>0</v>
      </c>
      <c r="G184" s="489">
        <f t="shared" si="36"/>
        <v>0</v>
      </c>
      <c r="H184" s="489">
        <f t="shared" si="37"/>
        <v>0</v>
      </c>
      <c r="I184" s="489">
        <f t="shared" si="29"/>
        <v>0</v>
      </c>
      <c r="J184" s="571">
        <f t="shared" si="38"/>
        <v>0</v>
      </c>
      <c r="K184" s="571">
        <f t="shared" si="30"/>
        <v>0</v>
      </c>
      <c r="L184" s="587">
        <f t="shared" si="39"/>
        <v>1</v>
      </c>
      <c r="M184" s="571">
        <f t="shared" si="31"/>
        <v>0</v>
      </c>
    </row>
    <row r="185" spans="1:13">
      <c r="A185" s="342">
        <f t="shared" si="32"/>
        <v>0</v>
      </c>
      <c r="B185" s="343">
        <f t="shared" si="27"/>
        <v>0</v>
      </c>
      <c r="C185" s="489">
        <f t="shared" si="33"/>
        <v>0</v>
      </c>
      <c r="D185" s="489">
        <f t="shared" si="34"/>
        <v>0</v>
      </c>
      <c r="E185" s="490">
        <f t="shared" si="28"/>
        <v>0</v>
      </c>
      <c r="F185" s="489">
        <f t="shared" si="35"/>
        <v>0</v>
      </c>
      <c r="G185" s="489">
        <f t="shared" si="36"/>
        <v>0</v>
      </c>
      <c r="H185" s="489">
        <f t="shared" si="37"/>
        <v>0</v>
      </c>
      <c r="I185" s="489">
        <f t="shared" si="29"/>
        <v>0</v>
      </c>
      <c r="J185" s="571">
        <f t="shared" si="38"/>
        <v>0</v>
      </c>
      <c r="K185" s="571">
        <f t="shared" si="30"/>
        <v>0</v>
      </c>
      <c r="L185" s="587">
        <f t="shared" si="39"/>
        <v>1</v>
      </c>
      <c r="M185" s="571">
        <f t="shared" si="31"/>
        <v>0</v>
      </c>
    </row>
    <row r="186" spans="1:13">
      <c r="A186" s="342">
        <f t="shared" si="32"/>
        <v>0</v>
      </c>
      <c r="B186" s="343">
        <f t="shared" si="27"/>
        <v>0</v>
      </c>
      <c r="C186" s="489">
        <f t="shared" si="33"/>
        <v>0</v>
      </c>
      <c r="D186" s="489">
        <f t="shared" si="34"/>
        <v>0</v>
      </c>
      <c r="E186" s="490">
        <f t="shared" si="28"/>
        <v>0</v>
      </c>
      <c r="F186" s="489">
        <f t="shared" si="35"/>
        <v>0</v>
      </c>
      <c r="G186" s="489">
        <f t="shared" si="36"/>
        <v>0</v>
      </c>
      <c r="H186" s="489">
        <f t="shared" si="37"/>
        <v>0</v>
      </c>
      <c r="I186" s="489">
        <f t="shared" si="29"/>
        <v>0</v>
      </c>
      <c r="J186" s="571">
        <f t="shared" si="38"/>
        <v>0</v>
      </c>
      <c r="K186" s="571">
        <f t="shared" si="30"/>
        <v>0</v>
      </c>
      <c r="L186" s="587">
        <f t="shared" si="39"/>
        <v>1</v>
      </c>
      <c r="M186" s="571">
        <f t="shared" si="31"/>
        <v>0</v>
      </c>
    </row>
    <row r="187" spans="1:13">
      <c r="A187" s="342">
        <f t="shared" si="32"/>
        <v>0</v>
      </c>
      <c r="B187" s="343">
        <f t="shared" si="27"/>
        <v>0</v>
      </c>
      <c r="C187" s="489">
        <f t="shared" si="33"/>
        <v>0</v>
      </c>
      <c r="D187" s="489">
        <f t="shared" si="34"/>
        <v>0</v>
      </c>
      <c r="E187" s="490">
        <f t="shared" si="28"/>
        <v>0</v>
      </c>
      <c r="F187" s="489">
        <f t="shared" si="35"/>
        <v>0</v>
      </c>
      <c r="G187" s="489">
        <f t="shared" si="36"/>
        <v>0</v>
      </c>
      <c r="H187" s="489">
        <f t="shared" si="37"/>
        <v>0</v>
      </c>
      <c r="I187" s="489">
        <f t="shared" si="29"/>
        <v>0</v>
      </c>
      <c r="J187" s="571">
        <f t="shared" si="38"/>
        <v>0</v>
      </c>
      <c r="K187" s="571">
        <f t="shared" si="30"/>
        <v>0</v>
      </c>
      <c r="L187" s="587">
        <f t="shared" si="39"/>
        <v>1</v>
      </c>
      <c r="M187" s="571">
        <f t="shared" si="31"/>
        <v>0</v>
      </c>
    </row>
    <row r="188" spans="1:13">
      <c r="A188" s="342">
        <f t="shared" si="32"/>
        <v>0</v>
      </c>
      <c r="B188" s="343">
        <f t="shared" si="27"/>
        <v>0</v>
      </c>
      <c r="C188" s="489">
        <f t="shared" si="33"/>
        <v>0</v>
      </c>
      <c r="D188" s="489">
        <f t="shared" si="34"/>
        <v>0</v>
      </c>
      <c r="E188" s="490">
        <f t="shared" si="28"/>
        <v>0</v>
      </c>
      <c r="F188" s="489">
        <f t="shared" si="35"/>
        <v>0</v>
      </c>
      <c r="G188" s="489">
        <f t="shared" si="36"/>
        <v>0</v>
      </c>
      <c r="H188" s="489">
        <f t="shared" si="37"/>
        <v>0</v>
      </c>
      <c r="I188" s="489">
        <f t="shared" si="29"/>
        <v>0</v>
      </c>
      <c r="J188" s="571">
        <f t="shared" si="38"/>
        <v>0</v>
      </c>
      <c r="K188" s="571">
        <f t="shared" si="30"/>
        <v>0</v>
      </c>
      <c r="L188" s="587">
        <f t="shared" si="39"/>
        <v>1</v>
      </c>
      <c r="M188" s="571">
        <f t="shared" si="31"/>
        <v>0</v>
      </c>
    </row>
    <row r="189" spans="1:13">
      <c r="A189" s="342">
        <f t="shared" si="32"/>
        <v>0</v>
      </c>
      <c r="B189" s="343">
        <f t="shared" si="27"/>
        <v>0</v>
      </c>
      <c r="C189" s="489">
        <f t="shared" si="33"/>
        <v>0</v>
      </c>
      <c r="D189" s="489">
        <f t="shared" si="34"/>
        <v>0</v>
      </c>
      <c r="E189" s="490">
        <f t="shared" si="28"/>
        <v>0</v>
      </c>
      <c r="F189" s="489">
        <f t="shared" si="35"/>
        <v>0</v>
      </c>
      <c r="G189" s="489">
        <f t="shared" si="36"/>
        <v>0</v>
      </c>
      <c r="H189" s="489">
        <f t="shared" si="37"/>
        <v>0</v>
      </c>
      <c r="I189" s="489">
        <f t="shared" si="29"/>
        <v>0</v>
      </c>
      <c r="J189" s="571">
        <f t="shared" si="38"/>
        <v>0</v>
      </c>
      <c r="K189" s="571">
        <f t="shared" si="30"/>
        <v>0</v>
      </c>
      <c r="L189" s="587">
        <f t="shared" si="39"/>
        <v>1</v>
      </c>
      <c r="M189" s="571">
        <f t="shared" si="31"/>
        <v>0</v>
      </c>
    </row>
    <row r="190" spans="1:13">
      <c r="A190" s="342">
        <f t="shared" si="32"/>
        <v>0</v>
      </c>
      <c r="B190" s="343">
        <f t="shared" si="27"/>
        <v>0</v>
      </c>
      <c r="C190" s="489">
        <f t="shared" si="33"/>
        <v>0</v>
      </c>
      <c r="D190" s="489">
        <f t="shared" si="34"/>
        <v>0</v>
      </c>
      <c r="E190" s="490">
        <f t="shared" si="28"/>
        <v>0</v>
      </c>
      <c r="F190" s="489">
        <f t="shared" si="35"/>
        <v>0</v>
      </c>
      <c r="G190" s="489">
        <f t="shared" si="36"/>
        <v>0</v>
      </c>
      <c r="H190" s="489">
        <f t="shared" si="37"/>
        <v>0</v>
      </c>
      <c r="I190" s="489">
        <f t="shared" si="29"/>
        <v>0</v>
      </c>
      <c r="J190" s="571">
        <f t="shared" si="38"/>
        <v>0</v>
      </c>
      <c r="K190" s="571">
        <f t="shared" si="30"/>
        <v>0</v>
      </c>
      <c r="L190" s="587">
        <f t="shared" si="39"/>
        <v>1</v>
      </c>
      <c r="M190" s="571">
        <f t="shared" si="31"/>
        <v>0</v>
      </c>
    </row>
    <row r="191" spans="1:13">
      <c r="A191" s="342">
        <f t="shared" si="32"/>
        <v>0</v>
      </c>
      <c r="B191" s="343">
        <f t="shared" si="27"/>
        <v>0</v>
      </c>
      <c r="C191" s="489">
        <f t="shared" si="33"/>
        <v>0</v>
      </c>
      <c r="D191" s="489">
        <f t="shared" si="34"/>
        <v>0</v>
      </c>
      <c r="E191" s="490">
        <f t="shared" si="28"/>
        <v>0</v>
      </c>
      <c r="F191" s="489">
        <f t="shared" si="35"/>
        <v>0</v>
      </c>
      <c r="G191" s="489">
        <f t="shared" si="36"/>
        <v>0</v>
      </c>
      <c r="H191" s="489">
        <f t="shared" si="37"/>
        <v>0</v>
      </c>
      <c r="I191" s="489">
        <f t="shared" si="29"/>
        <v>0</v>
      </c>
      <c r="J191" s="571">
        <f t="shared" si="38"/>
        <v>0</v>
      </c>
      <c r="K191" s="571">
        <f t="shared" si="30"/>
        <v>0</v>
      </c>
      <c r="L191" s="587">
        <f t="shared" si="39"/>
        <v>1</v>
      </c>
      <c r="M191" s="571">
        <f t="shared" si="31"/>
        <v>0</v>
      </c>
    </row>
    <row r="192" spans="1:13">
      <c r="A192" s="342">
        <f t="shared" si="32"/>
        <v>0</v>
      </c>
      <c r="B192" s="343">
        <f t="shared" si="27"/>
        <v>0</v>
      </c>
      <c r="C192" s="489">
        <f t="shared" si="33"/>
        <v>0</v>
      </c>
      <c r="D192" s="489">
        <f t="shared" si="34"/>
        <v>0</v>
      </c>
      <c r="E192" s="490">
        <f t="shared" si="28"/>
        <v>0</v>
      </c>
      <c r="F192" s="489">
        <f t="shared" si="35"/>
        <v>0</v>
      </c>
      <c r="G192" s="489">
        <f t="shared" si="36"/>
        <v>0</v>
      </c>
      <c r="H192" s="489">
        <f t="shared" si="37"/>
        <v>0</v>
      </c>
      <c r="I192" s="489">
        <f t="shared" si="29"/>
        <v>0</v>
      </c>
      <c r="J192" s="571">
        <f t="shared" si="38"/>
        <v>0</v>
      </c>
      <c r="K192" s="571">
        <f t="shared" si="30"/>
        <v>0</v>
      </c>
      <c r="L192" s="587">
        <f t="shared" si="39"/>
        <v>1</v>
      </c>
      <c r="M192" s="571">
        <f t="shared" si="31"/>
        <v>0</v>
      </c>
    </row>
    <row r="193" spans="1:13">
      <c r="A193" s="342">
        <f t="shared" si="32"/>
        <v>0</v>
      </c>
      <c r="B193" s="343">
        <f t="shared" si="27"/>
        <v>0</v>
      </c>
      <c r="C193" s="489">
        <f t="shared" si="33"/>
        <v>0</v>
      </c>
      <c r="D193" s="489">
        <f t="shared" si="34"/>
        <v>0</v>
      </c>
      <c r="E193" s="490">
        <f t="shared" si="28"/>
        <v>0</v>
      </c>
      <c r="F193" s="489">
        <f t="shared" si="35"/>
        <v>0</v>
      </c>
      <c r="G193" s="489">
        <f t="shared" si="36"/>
        <v>0</v>
      </c>
      <c r="H193" s="489">
        <f t="shared" si="37"/>
        <v>0</v>
      </c>
      <c r="I193" s="489">
        <f t="shared" si="29"/>
        <v>0</v>
      </c>
      <c r="J193" s="571">
        <f t="shared" si="38"/>
        <v>0</v>
      </c>
      <c r="K193" s="571">
        <f t="shared" si="30"/>
        <v>0</v>
      </c>
      <c r="L193" s="587">
        <f t="shared" si="39"/>
        <v>1</v>
      </c>
      <c r="M193" s="571">
        <f t="shared" si="31"/>
        <v>0</v>
      </c>
    </row>
    <row r="194" spans="1:13">
      <c r="A194" s="342">
        <f t="shared" si="32"/>
        <v>0</v>
      </c>
      <c r="B194" s="343">
        <f t="shared" si="27"/>
        <v>0</v>
      </c>
      <c r="C194" s="489">
        <f t="shared" si="33"/>
        <v>0</v>
      </c>
      <c r="D194" s="489">
        <f t="shared" si="34"/>
        <v>0</v>
      </c>
      <c r="E194" s="490">
        <f t="shared" si="28"/>
        <v>0</v>
      </c>
      <c r="F194" s="489">
        <f t="shared" si="35"/>
        <v>0</v>
      </c>
      <c r="G194" s="489">
        <f t="shared" si="36"/>
        <v>0</v>
      </c>
      <c r="H194" s="489">
        <f t="shared" si="37"/>
        <v>0</v>
      </c>
      <c r="I194" s="489">
        <f t="shared" si="29"/>
        <v>0</v>
      </c>
      <c r="J194" s="571">
        <f t="shared" si="38"/>
        <v>0</v>
      </c>
      <c r="K194" s="571">
        <f t="shared" si="30"/>
        <v>0</v>
      </c>
      <c r="L194" s="587">
        <f t="shared" si="39"/>
        <v>1</v>
      </c>
      <c r="M194" s="571">
        <f t="shared" si="31"/>
        <v>0</v>
      </c>
    </row>
    <row r="195" spans="1:13">
      <c r="A195" s="342">
        <f t="shared" si="32"/>
        <v>0</v>
      </c>
      <c r="B195" s="343">
        <f t="shared" si="27"/>
        <v>0</v>
      </c>
      <c r="C195" s="489">
        <f t="shared" si="33"/>
        <v>0</v>
      </c>
      <c r="D195" s="489">
        <f t="shared" si="34"/>
        <v>0</v>
      </c>
      <c r="E195" s="490">
        <f t="shared" si="28"/>
        <v>0</v>
      </c>
      <c r="F195" s="489">
        <f t="shared" si="35"/>
        <v>0</v>
      </c>
      <c r="G195" s="489">
        <f t="shared" si="36"/>
        <v>0</v>
      </c>
      <c r="H195" s="489">
        <f t="shared" si="37"/>
        <v>0</v>
      </c>
      <c r="I195" s="489">
        <f t="shared" si="29"/>
        <v>0</v>
      </c>
      <c r="J195" s="571">
        <f t="shared" si="38"/>
        <v>0</v>
      </c>
      <c r="K195" s="571">
        <f t="shared" si="30"/>
        <v>0</v>
      </c>
      <c r="L195" s="587">
        <f t="shared" si="39"/>
        <v>1</v>
      </c>
      <c r="M195" s="571">
        <f t="shared" si="31"/>
        <v>0</v>
      </c>
    </row>
    <row r="196" spans="1:13">
      <c r="A196" s="342">
        <f t="shared" si="32"/>
        <v>0</v>
      </c>
      <c r="B196" s="343">
        <f t="shared" si="27"/>
        <v>0</v>
      </c>
      <c r="C196" s="489">
        <f t="shared" si="33"/>
        <v>0</v>
      </c>
      <c r="D196" s="489">
        <f t="shared" si="34"/>
        <v>0</v>
      </c>
      <c r="E196" s="490">
        <f t="shared" si="28"/>
        <v>0</v>
      </c>
      <c r="F196" s="489">
        <f t="shared" si="35"/>
        <v>0</v>
      </c>
      <c r="G196" s="489">
        <f t="shared" si="36"/>
        <v>0</v>
      </c>
      <c r="H196" s="489">
        <f t="shared" si="37"/>
        <v>0</v>
      </c>
      <c r="I196" s="489">
        <f t="shared" si="29"/>
        <v>0</v>
      </c>
      <c r="J196" s="571">
        <f t="shared" si="38"/>
        <v>0</v>
      </c>
      <c r="K196" s="571">
        <f t="shared" si="30"/>
        <v>0</v>
      </c>
      <c r="L196" s="587">
        <f t="shared" si="39"/>
        <v>1</v>
      </c>
      <c r="M196" s="571">
        <f t="shared" si="31"/>
        <v>0</v>
      </c>
    </row>
    <row r="197" spans="1:13">
      <c r="A197" s="342">
        <f t="shared" si="32"/>
        <v>0</v>
      </c>
      <c r="B197" s="343">
        <f t="shared" si="27"/>
        <v>0</v>
      </c>
      <c r="C197" s="489">
        <f t="shared" si="33"/>
        <v>0</v>
      </c>
      <c r="D197" s="489">
        <f t="shared" si="34"/>
        <v>0</v>
      </c>
      <c r="E197" s="490">
        <f t="shared" si="28"/>
        <v>0</v>
      </c>
      <c r="F197" s="489">
        <f t="shared" si="35"/>
        <v>0</v>
      </c>
      <c r="G197" s="489">
        <f t="shared" si="36"/>
        <v>0</v>
      </c>
      <c r="H197" s="489">
        <f t="shared" si="37"/>
        <v>0</v>
      </c>
      <c r="I197" s="489">
        <f t="shared" si="29"/>
        <v>0</v>
      </c>
      <c r="J197" s="571">
        <f t="shared" si="38"/>
        <v>0</v>
      </c>
      <c r="K197" s="571">
        <f t="shared" si="30"/>
        <v>0</v>
      </c>
      <c r="L197" s="587">
        <f t="shared" si="39"/>
        <v>1</v>
      </c>
      <c r="M197" s="571">
        <f t="shared" si="31"/>
        <v>0</v>
      </c>
    </row>
    <row r="198" spans="1:13">
      <c r="A198" s="342">
        <f t="shared" si="32"/>
        <v>0</v>
      </c>
      <c r="B198" s="343">
        <f t="shared" si="27"/>
        <v>0</v>
      </c>
      <c r="C198" s="489">
        <f t="shared" si="33"/>
        <v>0</v>
      </c>
      <c r="D198" s="489">
        <f t="shared" si="34"/>
        <v>0</v>
      </c>
      <c r="E198" s="490">
        <f t="shared" si="28"/>
        <v>0</v>
      </c>
      <c r="F198" s="489">
        <f t="shared" si="35"/>
        <v>0</v>
      </c>
      <c r="G198" s="489">
        <f t="shared" si="36"/>
        <v>0</v>
      </c>
      <c r="H198" s="489">
        <f t="shared" si="37"/>
        <v>0</v>
      </c>
      <c r="I198" s="489">
        <f t="shared" si="29"/>
        <v>0</v>
      </c>
      <c r="J198" s="571">
        <f t="shared" si="38"/>
        <v>0</v>
      </c>
      <c r="K198" s="571">
        <f t="shared" si="30"/>
        <v>0</v>
      </c>
      <c r="L198" s="587">
        <f t="shared" si="39"/>
        <v>1</v>
      </c>
      <c r="M198" s="571">
        <f t="shared" si="31"/>
        <v>0</v>
      </c>
    </row>
    <row r="199" spans="1:13">
      <c r="A199" s="342">
        <f t="shared" si="32"/>
        <v>0</v>
      </c>
      <c r="B199" s="343">
        <f t="shared" si="27"/>
        <v>0</v>
      </c>
      <c r="C199" s="489">
        <f t="shared" si="33"/>
        <v>0</v>
      </c>
      <c r="D199" s="489">
        <f t="shared" si="34"/>
        <v>0</v>
      </c>
      <c r="E199" s="490">
        <f t="shared" si="28"/>
        <v>0</v>
      </c>
      <c r="F199" s="489">
        <f t="shared" si="35"/>
        <v>0</v>
      </c>
      <c r="G199" s="489">
        <f t="shared" si="36"/>
        <v>0</v>
      </c>
      <c r="H199" s="489">
        <f t="shared" si="37"/>
        <v>0</v>
      </c>
      <c r="I199" s="489">
        <f t="shared" si="29"/>
        <v>0</v>
      </c>
      <c r="J199" s="571">
        <f t="shared" si="38"/>
        <v>0</v>
      </c>
      <c r="K199" s="571">
        <f t="shared" si="30"/>
        <v>0</v>
      </c>
      <c r="L199" s="587">
        <f t="shared" si="39"/>
        <v>1</v>
      </c>
      <c r="M199" s="571">
        <f t="shared" si="31"/>
        <v>0</v>
      </c>
    </row>
    <row r="200" spans="1:13">
      <c r="A200" s="342">
        <f t="shared" si="32"/>
        <v>0</v>
      </c>
      <c r="B200" s="343">
        <f t="shared" si="27"/>
        <v>0</v>
      </c>
      <c r="C200" s="489">
        <f t="shared" si="33"/>
        <v>0</v>
      </c>
      <c r="D200" s="489">
        <f t="shared" si="34"/>
        <v>0</v>
      </c>
      <c r="E200" s="490">
        <f t="shared" si="28"/>
        <v>0</v>
      </c>
      <c r="F200" s="489">
        <f t="shared" si="35"/>
        <v>0</v>
      </c>
      <c r="G200" s="489">
        <f t="shared" si="36"/>
        <v>0</v>
      </c>
      <c r="H200" s="489">
        <f t="shared" si="37"/>
        <v>0</v>
      </c>
      <c r="I200" s="489">
        <f t="shared" si="29"/>
        <v>0</v>
      </c>
      <c r="J200" s="571">
        <f t="shared" si="38"/>
        <v>0</v>
      </c>
      <c r="K200" s="571">
        <f t="shared" si="30"/>
        <v>0</v>
      </c>
      <c r="L200" s="587">
        <f t="shared" si="39"/>
        <v>1</v>
      </c>
      <c r="M200" s="571">
        <f t="shared" si="31"/>
        <v>0</v>
      </c>
    </row>
    <row r="201" spans="1:13">
      <c r="A201" s="342">
        <f t="shared" si="32"/>
        <v>0</v>
      </c>
      <c r="B201" s="343">
        <f t="shared" si="27"/>
        <v>0</v>
      </c>
      <c r="C201" s="489">
        <f t="shared" si="33"/>
        <v>0</v>
      </c>
      <c r="D201" s="489">
        <f t="shared" si="34"/>
        <v>0</v>
      </c>
      <c r="E201" s="490">
        <f t="shared" si="28"/>
        <v>0</v>
      </c>
      <c r="F201" s="489">
        <f t="shared" si="35"/>
        <v>0</v>
      </c>
      <c r="G201" s="489">
        <f t="shared" si="36"/>
        <v>0</v>
      </c>
      <c r="H201" s="489">
        <f t="shared" si="37"/>
        <v>0</v>
      </c>
      <c r="I201" s="489">
        <f t="shared" si="29"/>
        <v>0</v>
      </c>
      <c r="J201" s="571">
        <f t="shared" si="38"/>
        <v>0</v>
      </c>
      <c r="K201" s="571">
        <f t="shared" si="30"/>
        <v>0</v>
      </c>
      <c r="L201" s="587">
        <f t="shared" si="39"/>
        <v>1</v>
      </c>
      <c r="M201" s="571">
        <f t="shared" si="31"/>
        <v>0</v>
      </c>
    </row>
    <row r="202" spans="1:13">
      <c r="A202" s="342">
        <f t="shared" si="32"/>
        <v>0</v>
      </c>
      <c r="B202" s="343">
        <f t="shared" si="27"/>
        <v>0</v>
      </c>
      <c r="C202" s="489">
        <f t="shared" si="33"/>
        <v>0</v>
      </c>
      <c r="D202" s="489">
        <f t="shared" si="34"/>
        <v>0</v>
      </c>
      <c r="E202" s="490">
        <f t="shared" si="28"/>
        <v>0</v>
      </c>
      <c r="F202" s="489">
        <f t="shared" si="35"/>
        <v>0</v>
      </c>
      <c r="G202" s="489">
        <f t="shared" si="36"/>
        <v>0</v>
      </c>
      <c r="H202" s="489">
        <f t="shared" si="37"/>
        <v>0</v>
      </c>
      <c r="I202" s="489">
        <f t="shared" si="29"/>
        <v>0</v>
      </c>
      <c r="J202" s="571">
        <f t="shared" si="38"/>
        <v>0</v>
      </c>
      <c r="K202" s="571">
        <f t="shared" si="30"/>
        <v>0</v>
      </c>
      <c r="L202" s="587">
        <f t="shared" si="39"/>
        <v>1</v>
      </c>
      <c r="M202" s="571">
        <f t="shared" si="31"/>
        <v>0</v>
      </c>
    </row>
    <row r="203" spans="1:13">
      <c r="A203" s="342">
        <f t="shared" si="32"/>
        <v>0</v>
      </c>
      <c r="B203" s="343">
        <f t="shared" si="27"/>
        <v>0</v>
      </c>
      <c r="C203" s="489">
        <f t="shared" si="33"/>
        <v>0</v>
      </c>
      <c r="D203" s="489">
        <f t="shared" si="34"/>
        <v>0</v>
      </c>
      <c r="E203" s="490">
        <f t="shared" si="28"/>
        <v>0</v>
      </c>
      <c r="F203" s="489">
        <f t="shared" si="35"/>
        <v>0</v>
      </c>
      <c r="G203" s="489">
        <f t="shared" si="36"/>
        <v>0</v>
      </c>
      <c r="H203" s="489">
        <f t="shared" si="37"/>
        <v>0</v>
      </c>
      <c r="I203" s="489">
        <f t="shared" si="29"/>
        <v>0</v>
      </c>
      <c r="J203" s="571">
        <f t="shared" si="38"/>
        <v>0</v>
      </c>
      <c r="K203" s="571">
        <f t="shared" si="30"/>
        <v>0</v>
      </c>
      <c r="L203" s="587">
        <f t="shared" si="39"/>
        <v>1</v>
      </c>
      <c r="M203" s="571">
        <f t="shared" si="31"/>
        <v>0</v>
      </c>
    </row>
    <row r="204" spans="1:13">
      <c r="A204" s="342">
        <f t="shared" si="32"/>
        <v>0</v>
      </c>
      <c r="B204" s="343">
        <f t="shared" si="27"/>
        <v>0</v>
      </c>
      <c r="C204" s="489">
        <f t="shared" si="33"/>
        <v>0</v>
      </c>
      <c r="D204" s="489">
        <f t="shared" si="34"/>
        <v>0</v>
      </c>
      <c r="E204" s="490">
        <f t="shared" si="28"/>
        <v>0</v>
      </c>
      <c r="F204" s="489">
        <f t="shared" si="35"/>
        <v>0</v>
      </c>
      <c r="G204" s="489">
        <f t="shared" si="36"/>
        <v>0</v>
      </c>
      <c r="H204" s="489">
        <f t="shared" si="37"/>
        <v>0</v>
      </c>
      <c r="I204" s="489">
        <f t="shared" si="29"/>
        <v>0</v>
      </c>
      <c r="J204" s="571">
        <f t="shared" si="38"/>
        <v>0</v>
      </c>
      <c r="K204" s="571">
        <f t="shared" si="30"/>
        <v>0</v>
      </c>
      <c r="L204" s="587">
        <f t="shared" si="39"/>
        <v>1</v>
      </c>
      <c r="M204" s="571">
        <f t="shared" si="31"/>
        <v>0</v>
      </c>
    </row>
    <row r="205" spans="1:13">
      <c r="A205" s="342">
        <f t="shared" si="32"/>
        <v>0</v>
      </c>
      <c r="B205" s="343">
        <f t="shared" si="27"/>
        <v>0</v>
      </c>
      <c r="C205" s="489">
        <f t="shared" si="33"/>
        <v>0</v>
      </c>
      <c r="D205" s="489">
        <f t="shared" si="34"/>
        <v>0</v>
      </c>
      <c r="E205" s="490">
        <f t="shared" si="28"/>
        <v>0</v>
      </c>
      <c r="F205" s="489">
        <f t="shared" si="35"/>
        <v>0</v>
      </c>
      <c r="G205" s="489">
        <f t="shared" si="36"/>
        <v>0</v>
      </c>
      <c r="H205" s="489">
        <f t="shared" si="37"/>
        <v>0</v>
      </c>
      <c r="I205" s="489">
        <f t="shared" si="29"/>
        <v>0</v>
      </c>
      <c r="J205" s="571">
        <f t="shared" si="38"/>
        <v>0</v>
      </c>
      <c r="K205" s="571">
        <f t="shared" si="30"/>
        <v>0</v>
      </c>
      <c r="L205" s="587">
        <f t="shared" si="39"/>
        <v>1</v>
      </c>
      <c r="M205" s="571">
        <f t="shared" si="31"/>
        <v>0</v>
      </c>
    </row>
    <row r="206" spans="1:13">
      <c r="A206" s="342">
        <f t="shared" si="32"/>
        <v>0</v>
      </c>
      <c r="B206" s="343">
        <f t="shared" si="27"/>
        <v>0</v>
      </c>
      <c r="C206" s="489">
        <f t="shared" si="33"/>
        <v>0</v>
      </c>
      <c r="D206" s="489">
        <f t="shared" si="34"/>
        <v>0</v>
      </c>
      <c r="E206" s="490">
        <f t="shared" si="28"/>
        <v>0</v>
      </c>
      <c r="F206" s="489">
        <f t="shared" si="35"/>
        <v>0</v>
      </c>
      <c r="G206" s="489">
        <f t="shared" si="36"/>
        <v>0</v>
      </c>
      <c r="H206" s="489">
        <f t="shared" si="37"/>
        <v>0</v>
      </c>
      <c r="I206" s="489">
        <f t="shared" si="29"/>
        <v>0</v>
      </c>
      <c r="J206" s="571">
        <f t="shared" si="38"/>
        <v>0</v>
      </c>
      <c r="K206" s="571">
        <f t="shared" si="30"/>
        <v>0</v>
      </c>
      <c r="L206" s="587">
        <f t="shared" si="39"/>
        <v>1</v>
      </c>
      <c r="M206" s="571">
        <f t="shared" si="31"/>
        <v>0</v>
      </c>
    </row>
    <row r="207" spans="1:13">
      <c r="A207" s="342">
        <f t="shared" si="32"/>
        <v>0</v>
      </c>
      <c r="B207" s="343">
        <f t="shared" si="27"/>
        <v>0</v>
      </c>
      <c r="C207" s="489">
        <f t="shared" si="33"/>
        <v>0</v>
      </c>
      <c r="D207" s="489">
        <f t="shared" si="34"/>
        <v>0</v>
      </c>
      <c r="E207" s="490">
        <f t="shared" si="28"/>
        <v>0</v>
      </c>
      <c r="F207" s="489">
        <f t="shared" si="35"/>
        <v>0</v>
      </c>
      <c r="G207" s="489">
        <f t="shared" si="36"/>
        <v>0</v>
      </c>
      <c r="H207" s="489">
        <f t="shared" si="37"/>
        <v>0</v>
      </c>
      <c r="I207" s="489">
        <f t="shared" si="29"/>
        <v>0</v>
      </c>
      <c r="J207" s="571">
        <f t="shared" si="38"/>
        <v>0</v>
      </c>
      <c r="K207" s="571">
        <f t="shared" si="30"/>
        <v>0</v>
      </c>
      <c r="L207" s="587">
        <f t="shared" si="39"/>
        <v>1</v>
      </c>
      <c r="M207" s="571">
        <f t="shared" si="31"/>
        <v>0</v>
      </c>
    </row>
    <row r="208" spans="1:13">
      <c r="A208" s="342">
        <f t="shared" si="32"/>
        <v>0</v>
      </c>
      <c r="B208" s="343">
        <f t="shared" si="27"/>
        <v>0</v>
      </c>
      <c r="C208" s="489">
        <f t="shared" si="33"/>
        <v>0</v>
      </c>
      <c r="D208" s="489">
        <f t="shared" si="34"/>
        <v>0</v>
      </c>
      <c r="E208" s="490">
        <f t="shared" si="28"/>
        <v>0</v>
      </c>
      <c r="F208" s="489">
        <f t="shared" si="35"/>
        <v>0</v>
      </c>
      <c r="G208" s="489">
        <f t="shared" si="36"/>
        <v>0</v>
      </c>
      <c r="H208" s="489">
        <f t="shared" si="37"/>
        <v>0</v>
      </c>
      <c r="I208" s="489">
        <f t="shared" si="29"/>
        <v>0</v>
      </c>
      <c r="J208" s="571">
        <f t="shared" si="38"/>
        <v>0</v>
      </c>
      <c r="K208" s="571">
        <f t="shared" si="30"/>
        <v>0</v>
      </c>
      <c r="L208" s="587">
        <f t="shared" si="39"/>
        <v>1</v>
      </c>
      <c r="M208" s="571">
        <f t="shared" si="31"/>
        <v>0</v>
      </c>
    </row>
    <row r="209" spans="1:13">
      <c r="A209" s="342">
        <f t="shared" si="32"/>
        <v>0</v>
      </c>
      <c r="B209" s="343">
        <f t="shared" si="27"/>
        <v>0</v>
      </c>
      <c r="C209" s="489">
        <f t="shared" si="33"/>
        <v>0</v>
      </c>
      <c r="D209" s="489">
        <f t="shared" si="34"/>
        <v>0</v>
      </c>
      <c r="E209" s="490">
        <f t="shared" si="28"/>
        <v>0</v>
      </c>
      <c r="F209" s="489">
        <f t="shared" si="35"/>
        <v>0</v>
      </c>
      <c r="G209" s="489">
        <f t="shared" si="36"/>
        <v>0</v>
      </c>
      <c r="H209" s="489">
        <f t="shared" si="37"/>
        <v>0</v>
      </c>
      <c r="I209" s="489">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9">
        <f t="shared" si="33"/>
        <v>0</v>
      </c>
      <c r="D210" s="489">
        <f t="shared" si="34"/>
        <v>0</v>
      </c>
      <c r="E210" s="490">
        <f t="shared" ref="E210:E273" si="41">IF(AND(Pay_Num&lt;&gt;0,Sched_Pay+Scheduled_Extra_Payments&lt;Beg_Bal),Scheduled_Extra_Payments,IF(AND(Pay_Num&lt;&gt;0,Beg_Bal-Sched_Pay&gt;0),Beg_Bal-Sched_Pay,IF(Pay_Num&lt;&gt;0,0,0)))</f>
        <v>0</v>
      </c>
      <c r="F210" s="489">
        <f t="shared" si="35"/>
        <v>0</v>
      </c>
      <c r="G210" s="489">
        <f t="shared" si="36"/>
        <v>0</v>
      </c>
      <c r="H210" s="489">
        <f t="shared" si="37"/>
        <v>0</v>
      </c>
      <c r="I210" s="489">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9">
        <f t="shared" ref="C211:C274" si="46">IF(Pay_Num&lt;&gt;0,I210,0)</f>
        <v>0</v>
      </c>
      <c r="D211" s="489">
        <f t="shared" ref="D211:D274" si="47">G211+H211</f>
        <v>0</v>
      </c>
      <c r="E211" s="490">
        <f t="shared" si="41"/>
        <v>0</v>
      </c>
      <c r="F211" s="489">
        <f t="shared" ref="F211:F274" si="48">IF(AND(Pay_Num&lt;&gt;0,Sched_Pay+Extra_Pay&lt;Beg_Bal),Sched_Pay+Extra_Pay,IF(Pay_Num&lt;&gt;0,Beg_Bal,0))</f>
        <v>0</v>
      </c>
      <c r="G211" s="489">
        <f t="shared" ref="G211:G274" si="49">IF(I210=0,0,IF(Pay_Num&lt;&gt;0,Loan_Amount/Loan_Years/Num_Pmt_Per_Year,0))</f>
        <v>0</v>
      </c>
      <c r="H211" s="489">
        <f t="shared" ref="H211:H274" si="50">IF(Pay_Num&lt;&gt;0,Beg_Bal*Interest_Rate/Num_Pmt_Per_Year,0)</f>
        <v>0</v>
      </c>
      <c r="I211" s="489">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9">
        <f t="shared" si="46"/>
        <v>0</v>
      </c>
      <c r="D212" s="489">
        <f t="shared" si="47"/>
        <v>0</v>
      </c>
      <c r="E212" s="490">
        <f t="shared" si="41"/>
        <v>0</v>
      </c>
      <c r="F212" s="489">
        <f t="shared" si="48"/>
        <v>0</v>
      </c>
      <c r="G212" s="489">
        <f t="shared" si="49"/>
        <v>0</v>
      </c>
      <c r="H212" s="489">
        <f t="shared" si="50"/>
        <v>0</v>
      </c>
      <c r="I212" s="489">
        <f t="shared" si="42"/>
        <v>0</v>
      </c>
      <c r="J212" s="571">
        <f t="shared" si="51"/>
        <v>0</v>
      </c>
      <c r="K212" s="571">
        <f t="shared" si="43"/>
        <v>0</v>
      </c>
      <c r="L212" s="587">
        <f t="shared" si="52"/>
        <v>1</v>
      </c>
      <c r="M212" s="571">
        <f t="shared" si="44"/>
        <v>0</v>
      </c>
    </row>
    <row r="213" spans="1:13">
      <c r="A213" s="342">
        <f t="shared" si="45"/>
        <v>0</v>
      </c>
      <c r="B213" s="343">
        <f t="shared" si="40"/>
        <v>0</v>
      </c>
      <c r="C213" s="489">
        <f t="shared" si="46"/>
        <v>0</v>
      </c>
      <c r="D213" s="489">
        <f t="shared" si="47"/>
        <v>0</v>
      </c>
      <c r="E213" s="490">
        <f t="shared" si="41"/>
        <v>0</v>
      </c>
      <c r="F213" s="489">
        <f t="shared" si="48"/>
        <v>0</v>
      </c>
      <c r="G213" s="489">
        <f t="shared" si="49"/>
        <v>0</v>
      </c>
      <c r="H213" s="489">
        <f t="shared" si="50"/>
        <v>0</v>
      </c>
      <c r="I213" s="489">
        <f t="shared" si="42"/>
        <v>0</v>
      </c>
      <c r="J213" s="571">
        <f t="shared" si="51"/>
        <v>0</v>
      </c>
      <c r="K213" s="571">
        <f t="shared" si="43"/>
        <v>0</v>
      </c>
      <c r="L213" s="587">
        <f t="shared" si="52"/>
        <v>1</v>
      </c>
      <c r="M213" s="571">
        <f t="shared" si="44"/>
        <v>0</v>
      </c>
    </row>
    <row r="214" spans="1:13">
      <c r="A214" s="342">
        <f t="shared" si="45"/>
        <v>0</v>
      </c>
      <c r="B214" s="343">
        <f t="shared" si="40"/>
        <v>0</v>
      </c>
      <c r="C214" s="489">
        <f t="shared" si="46"/>
        <v>0</v>
      </c>
      <c r="D214" s="489">
        <f t="shared" si="47"/>
        <v>0</v>
      </c>
      <c r="E214" s="490">
        <f t="shared" si="41"/>
        <v>0</v>
      </c>
      <c r="F214" s="489">
        <f t="shared" si="48"/>
        <v>0</v>
      </c>
      <c r="G214" s="489">
        <f t="shared" si="49"/>
        <v>0</v>
      </c>
      <c r="H214" s="489">
        <f t="shared" si="50"/>
        <v>0</v>
      </c>
      <c r="I214" s="489">
        <f t="shared" si="42"/>
        <v>0</v>
      </c>
      <c r="J214" s="571">
        <f t="shared" si="51"/>
        <v>0</v>
      </c>
      <c r="K214" s="571">
        <f t="shared" si="43"/>
        <v>0</v>
      </c>
      <c r="L214" s="587">
        <f t="shared" si="52"/>
        <v>1</v>
      </c>
      <c r="M214" s="571">
        <f t="shared" si="44"/>
        <v>0</v>
      </c>
    </row>
    <row r="215" spans="1:13">
      <c r="A215" s="342">
        <f t="shared" si="45"/>
        <v>0</v>
      </c>
      <c r="B215" s="343">
        <f t="shared" si="40"/>
        <v>0</v>
      </c>
      <c r="C215" s="489">
        <f t="shared" si="46"/>
        <v>0</v>
      </c>
      <c r="D215" s="489">
        <f t="shared" si="47"/>
        <v>0</v>
      </c>
      <c r="E215" s="490">
        <f t="shared" si="41"/>
        <v>0</v>
      </c>
      <c r="F215" s="489">
        <f t="shared" si="48"/>
        <v>0</v>
      </c>
      <c r="G215" s="489">
        <f t="shared" si="49"/>
        <v>0</v>
      </c>
      <c r="H215" s="489">
        <f t="shared" si="50"/>
        <v>0</v>
      </c>
      <c r="I215" s="489">
        <f t="shared" si="42"/>
        <v>0</v>
      </c>
      <c r="J215" s="571">
        <f t="shared" si="51"/>
        <v>0</v>
      </c>
      <c r="K215" s="571">
        <f t="shared" si="43"/>
        <v>0</v>
      </c>
      <c r="L215" s="587">
        <f t="shared" si="52"/>
        <v>1</v>
      </c>
      <c r="M215" s="571">
        <f t="shared" si="44"/>
        <v>0</v>
      </c>
    </row>
    <row r="216" spans="1:13">
      <c r="A216" s="342">
        <f t="shared" si="45"/>
        <v>0</v>
      </c>
      <c r="B216" s="343">
        <f t="shared" si="40"/>
        <v>0</v>
      </c>
      <c r="C216" s="489">
        <f t="shared" si="46"/>
        <v>0</v>
      </c>
      <c r="D216" s="489">
        <f t="shared" si="47"/>
        <v>0</v>
      </c>
      <c r="E216" s="490">
        <f t="shared" si="41"/>
        <v>0</v>
      </c>
      <c r="F216" s="489">
        <f t="shared" si="48"/>
        <v>0</v>
      </c>
      <c r="G216" s="489">
        <f t="shared" si="49"/>
        <v>0</v>
      </c>
      <c r="H216" s="489">
        <f t="shared" si="50"/>
        <v>0</v>
      </c>
      <c r="I216" s="489">
        <f t="shared" si="42"/>
        <v>0</v>
      </c>
      <c r="J216" s="571">
        <f t="shared" si="51"/>
        <v>0</v>
      </c>
      <c r="K216" s="571">
        <f t="shared" si="43"/>
        <v>0</v>
      </c>
      <c r="L216" s="587">
        <f t="shared" si="52"/>
        <v>1</v>
      </c>
      <c r="M216" s="571">
        <f t="shared" si="44"/>
        <v>0</v>
      </c>
    </row>
    <row r="217" spans="1:13">
      <c r="A217" s="342">
        <f t="shared" si="45"/>
        <v>0</v>
      </c>
      <c r="B217" s="343">
        <f t="shared" si="40"/>
        <v>0</v>
      </c>
      <c r="C217" s="489">
        <f t="shared" si="46"/>
        <v>0</v>
      </c>
      <c r="D217" s="489">
        <f t="shared" si="47"/>
        <v>0</v>
      </c>
      <c r="E217" s="490">
        <f t="shared" si="41"/>
        <v>0</v>
      </c>
      <c r="F217" s="489">
        <f t="shared" si="48"/>
        <v>0</v>
      </c>
      <c r="G217" s="489">
        <f t="shared" si="49"/>
        <v>0</v>
      </c>
      <c r="H217" s="489">
        <f t="shared" si="50"/>
        <v>0</v>
      </c>
      <c r="I217" s="489">
        <f t="shared" si="42"/>
        <v>0</v>
      </c>
      <c r="J217" s="571">
        <f t="shared" si="51"/>
        <v>0</v>
      </c>
      <c r="K217" s="571">
        <f t="shared" si="43"/>
        <v>0</v>
      </c>
      <c r="L217" s="587">
        <f t="shared" si="52"/>
        <v>1</v>
      </c>
      <c r="M217" s="571">
        <f t="shared" si="44"/>
        <v>0</v>
      </c>
    </row>
    <row r="218" spans="1:13">
      <c r="A218" s="342">
        <f t="shared" si="45"/>
        <v>0</v>
      </c>
      <c r="B218" s="343">
        <f t="shared" si="40"/>
        <v>0</v>
      </c>
      <c r="C218" s="489">
        <f t="shared" si="46"/>
        <v>0</v>
      </c>
      <c r="D218" s="489">
        <f t="shared" si="47"/>
        <v>0</v>
      </c>
      <c r="E218" s="490">
        <f t="shared" si="41"/>
        <v>0</v>
      </c>
      <c r="F218" s="489">
        <f t="shared" si="48"/>
        <v>0</v>
      </c>
      <c r="G218" s="489">
        <f t="shared" si="49"/>
        <v>0</v>
      </c>
      <c r="H218" s="489">
        <f t="shared" si="50"/>
        <v>0</v>
      </c>
      <c r="I218" s="489">
        <f t="shared" si="42"/>
        <v>0</v>
      </c>
      <c r="J218" s="571">
        <f t="shared" si="51"/>
        <v>0</v>
      </c>
      <c r="K218" s="571">
        <f t="shared" si="43"/>
        <v>0</v>
      </c>
      <c r="L218" s="587">
        <f t="shared" si="52"/>
        <v>1</v>
      </c>
      <c r="M218" s="571">
        <f t="shared" si="44"/>
        <v>0</v>
      </c>
    </row>
    <row r="219" spans="1:13">
      <c r="A219" s="342">
        <f t="shared" si="45"/>
        <v>0</v>
      </c>
      <c r="B219" s="343">
        <f t="shared" si="40"/>
        <v>0</v>
      </c>
      <c r="C219" s="489">
        <f t="shared" si="46"/>
        <v>0</v>
      </c>
      <c r="D219" s="489">
        <f t="shared" si="47"/>
        <v>0</v>
      </c>
      <c r="E219" s="490">
        <f t="shared" si="41"/>
        <v>0</v>
      </c>
      <c r="F219" s="489">
        <f t="shared" si="48"/>
        <v>0</v>
      </c>
      <c r="G219" s="489">
        <f t="shared" si="49"/>
        <v>0</v>
      </c>
      <c r="H219" s="489">
        <f t="shared" si="50"/>
        <v>0</v>
      </c>
      <c r="I219" s="489">
        <f t="shared" si="42"/>
        <v>0</v>
      </c>
      <c r="J219" s="571">
        <f t="shared" si="51"/>
        <v>0</v>
      </c>
      <c r="K219" s="571">
        <f t="shared" si="43"/>
        <v>0</v>
      </c>
      <c r="L219" s="587">
        <f t="shared" si="52"/>
        <v>1</v>
      </c>
      <c r="M219" s="571">
        <f t="shared" si="44"/>
        <v>0</v>
      </c>
    </row>
    <row r="220" spans="1:13">
      <c r="A220" s="342">
        <f t="shared" si="45"/>
        <v>0</v>
      </c>
      <c r="B220" s="343">
        <f t="shared" si="40"/>
        <v>0</v>
      </c>
      <c r="C220" s="489">
        <f t="shared" si="46"/>
        <v>0</v>
      </c>
      <c r="D220" s="489">
        <f t="shared" si="47"/>
        <v>0</v>
      </c>
      <c r="E220" s="490">
        <f t="shared" si="41"/>
        <v>0</v>
      </c>
      <c r="F220" s="489">
        <f t="shared" si="48"/>
        <v>0</v>
      </c>
      <c r="G220" s="489">
        <f t="shared" si="49"/>
        <v>0</v>
      </c>
      <c r="H220" s="489">
        <f t="shared" si="50"/>
        <v>0</v>
      </c>
      <c r="I220" s="489">
        <f t="shared" si="42"/>
        <v>0</v>
      </c>
      <c r="J220" s="571">
        <f t="shared" si="51"/>
        <v>0</v>
      </c>
      <c r="K220" s="571">
        <f t="shared" si="43"/>
        <v>0</v>
      </c>
      <c r="L220" s="587">
        <f t="shared" si="52"/>
        <v>1</v>
      </c>
      <c r="M220" s="571">
        <f t="shared" si="44"/>
        <v>0</v>
      </c>
    </row>
    <row r="221" spans="1:13">
      <c r="A221" s="342">
        <f t="shared" si="45"/>
        <v>0</v>
      </c>
      <c r="B221" s="343">
        <f t="shared" si="40"/>
        <v>0</v>
      </c>
      <c r="C221" s="489">
        <f t="shared" si="46"/>
        <v>0</v>
      </c>
      <c r="D221" s="489">
        <f t="shared" si="47"/>
        <v>0</v>
      </c>
      <c r="E221" s="490">
        <f t="shared" si="41"/>
        <v>0</v>
      </c>
      <c r="F221" s="489">
        <f t="shared" si="48"/>
        <v>0</v>
      </c>
      <c r="G221" s="489">
        <f t="shared" si="49"/>
        <v>0</v>
      </c>
      <c r="H221" s="489">
        <f t="shared" si="50"/>
        <v>0</v>
      </c>
      <c r="I221" s="489">
        <f t="shared" si="42"/>
        <v>0</v>
      </c>
      <c r="J221" s="571">
        <f t="shared" si="51"/>
        <v>0</v>
      </c>
      <c r="K221" s="571">
        <f t="shared" si="43"/>
        <v>0</v>
      </c>
      <c r="L221" s="587">
        <f t="shared" si="52"/>
        <v>1</v>
      </c>
      <c r="M221" s="571">
        <f t="shared" si="44"/>
        <v>0</v>
      </c>
    </row>
    <row r="222" spans="1:13">
      <c r="A222" s="342">
        <f t="shared" si="45"/>
        <v>0</v>
      </c>
      <c r="B222" s="343">
        <f t="shared" si="40"/>
        <v>0</v>
      </c>
      <c r="C222" s="489">
        <f t="shared" si="46"/>
        <v>0</v>
      </c>
      <c r="D222" s="489">
        <f t="shared" si="47"/>
        <v>0</v>
      </c>
      <c r="E222" s="490">
        <f t="shared" si="41"/>
        <v>0</v>
      </c>
      <c r="F222" s="489">
        <f t="shared" si="48"/>
        <v>0</v>
      </c>
      <c r="G222" s="489">
        <f t="shared" si="49"/>
        <v>0</v>
      </c>
      <c r="H222" s="489">
        <f t="shared" si="50"/>
        <v>0</v>
      </c>
      <c r="I222" s="489">
        <f t="shared" si="42"/>
        <v>0</v>
      </c>
      <c r="J222" s="571">
        <f t="shared" si="51"/>
        <v>0</v>
      </c>
      <c r="K222" s="571">
        <f t="shared" si="43"/>
        <v>0</v>
      </c>
      <c r="L222" s="587">
        <f t="shared" si="52"/>
        <v>1</v>
      </c>
      <c r="M222" s="571">
        <f t="shared" si="44"/>
        <v>0</v>
      </c>
    </row>
    <row r="223" spans="1:13">
      <c r="A223" s="342">
        <f t="shared" si="45"/>
        <v>0</v>
      </c>
      <c r="B223" s="343">
        <f t="shared" si="40"/>
        <v>0</v>
      </c>
      <c r="C223" s="489">
        <f t="shared" si="46"/>
        <v>0</v>
      </c>
      <c r="D223" s="489">
        <f t="shared" si="47"/>
        <v>0</v>
      </c>
      <c r="E223" s="490">
        <f t="shared" si="41"/>
        <v>0</v>
      </c>
      <c r="F223" s="489">
        <f t="shared" si="48"/>
        <v>0</v>
      </c>
      <c r="G223" s="489">
        <f t="shared" si="49"/>
        <v>0</v>
      </c>
      <c r="H223" s="489">
        <f t="shared" si="50"/>
        <v>0</v>
      </c>
      <c r="I223" s="489">
        <f t="shared" si="42"/>
        <v>0</v>
      </c>
      <c r="J223" s="571">
        <f t="shared" si="51"/>
        <v>0</v>
      </c>
      <c r="K223" s="571">
        <f t="shared" si="43"/>
        <v>0</v>
      </c>
      <c r="L223" s="587">
        <f t="shared" si="52"/>
        <v>1</v>
      </c>
      <c r="M223" s="571">
        <f t="shared" si="44"/>
        <v>0</v>
      </c>
    </row>
    <row r="224" spans="1:13">
      <c r="A224" s="342">
        <f t="shared" si="45"/>
        <v>0</v>
      </c>
      <c r="B224" s="343">
        <f t="shared" si="40"/>
        <v>0</v>
      </c>
      <c r="C224" s="489">
        <f t="shared" si="46"/>
        <v>0</v>
      </c>
      <c r="D224" s="489">
        <f t="shared" si="47"/>
        <v>0</v>
      </c>
      <c r="E224" s="490">
        <f t="shared" si="41"/>
        <v>0</v>
      </c>
      <c r="F224" s="489">
        <f t="shared" si="48"/>
        <v>0</v>
      </c>
      <c r="G224" s="489">
        <f t="shared" si="49"/>
        <v>0</v>
      </c>
      <c r="H224" s="489">
        <f t="shared" si="50"/>
        <v>0</v>
      </c>
      <c r="I224" s="489">
        <f t="shared" si="42"/>
        <v>0</v>
      </c>
      <c r="J224" s="571">
        <f t="shared" si="51"/>
        <v>0</v>
      </c>
      <c r="K224" s="571">
        <f t="shared" si="43"/>
        <v>0</v>
      </c>
      <c r="L224" s="587">
        <f t="shared" si="52"/>
        <v>1</v>
      </c>
      <c r="M224" s="571">
        <f t="shared" si="44"/>
        <v>0</v>
      </c>
    </row>
    <row r="225" spans="1:13">
      <c r="A225" s="342">
        <f t="shared" si="45"/>
        <v>0</v>
      </c>
      <c r="B225" s="343">
        <f t="shared" si="40"/>
        <v>0</v>
      </c>
      <c r="C225" s="489">
        <f t="shared" si="46"/>
        <v>0</v>
      </c>
      <c r="D225" s="489">
        <f t="shared" si="47"/>
        <v>0</v>
      </c>
      <c r="E225" s="490">
        <f t="shared" si="41"/>
        <v>0</v>
      </c>
      <c r="F225" s="489">
        <f t="shared" si="48"/>
        <v>0</v>
      </c>
      <c r="G225" s="489">
        <f t="shared" si="49"/>
        <v>0</v>
      </c>
      <c r="H225" s="489">
        <f t="shared" si="50"/>
        <v>0</v>
      </c>
      <c r="I225" s="489">
        <f t="shared" si="42"/>
        <v>0</v>
      </c>
      <c r="J225" s="571">
        <f t="shared" si="51"/>
        <v>0</v>
      </c>
      <c r="K225" s="571">
        <f t="shared" si="43"/>
        <v>0</v>
      </c>
      <c r="L225" s="587">
        <f t="shared" si="52"/>
        <v>1</v>
      </c>
      <c r="M225" s="571">
        <f t="shared" si="44"/>
        <v>0</v>
      </c>
    </row>
    <row r="226" spans="1:13">
      <c r="A226" s="342">
        <f t="shared" si="45"/>
        <v>0</v>
      </c>
      <c r="B226" s="343">
        <f t="shared" si="40"/>
        <v>0</v>
      </c>
      <c r="C226" s="489">
        <f t="shared" si="46"/>
        <v>0</v>
      </c>
      <c r="D226" s="489">
        <f t="shared" si="47"/>
        <v>0</v>
      </c>
      <c r="E226" s="490">
        <f t="shared" si="41"/>
        <v>0</v>
      </c>
      <c r="F226" s="489">
        <f t="shared" si="48"/>
        <v>0</v>
      </c>
      <c r="G226" s="489">
        <f t="shared" si="49"/>
        <v>0</v>
      </c>
      <c r="H226" s="489">
        <f t="shared" si="50"/>
        <v>0</v>
      </c>
      <c r="I226" s="489">
        <f t="shared" si="42"/>
        <v>0</v>
      </c>
      <c r="J226" s="571">
        <f t="shared" si="51"/>
        <v>0</v>
      </c>
      <c r="K226" s="571">
        <f t="shared" si="43"/>
        <v>0</v>
      </c>
      <c r="L226" s="587">
        <f t="shared" si="52"/>
        <v>1</v>
      </c>
      <c r="M226" s="571">
        <f t="shared" si="44"/>
        <v>0</v>
      </c>
    </row>
    <row r="227" spans="1:13">
      <c r="A227" s="342">
        <f t="shared" si="45"/>
        <v>0</v>
      </c>
      <c r="B227" s="343">
        <f t="shared" si="40"/>
        <v>0</v>
      </c>
      <c r="C227" s="489">
        <f t="shared" si="46"/>
        <v>0</v>
      </c>
      <c r="D227" s="489">
        <f t="shared" si="47"/>
        <v>0</v>
      </c>
      <c r="E227" s="490">
        <f t="shared" si="41"/>
        <v>0</v>
      </c>
      <c r="F227" s="489">
        <f t="shared" si="48"/>
        <v>0</v>
      </c>
      <c r="G227" s="489">
        <f t="shared" si="49"/>
        <v>0</v>
      </c>
      <c r="H227" s="489">
        <f t="shared" si="50"/>
        <v>0</v>
      </c>
      <c r="I227" s="489">
        <f t="shared" si="42"/>
        <v>0</v>
      </c>
      <c r="J227" s="571">
        <f t="shared" si="51"/>
        <v>0</v>
      </c>
      <c r="K227" s="571">
        <f t="shared" si="43"/>
        <v>0</v>
      </c>
      <c r="L227" s="587">
        <f t="shared" si="52"/>
        <v>1</v>
      </c>
      <c r="M227" s="571">
        <f t="shared" si="44"/>
        <v>0</v>
      </c>
    </row>
    <row r="228" spans="1:13">
      <c r="A228" s="342">
        <f t="shared" si="45"/>
        <v>0</v>
      </c>
      <c r="B228" s="343">
        <f t="shared" si="40"/>
        <v>0</v>
      </c>
      <c r="C228" s="489">
        <f t="shared" si="46"/>
        <v>0</v>
      </c>
      <c r="D228" s="489">
        <f t="shared" si="47"/>
        <v>0</v>
      </c>
      <c r="E228" s="490">
        <f t="shared" si="41"/>
        <v>0</v>
      </c>
      <c r="F228" s="489">
        <f t="shared" si="48"/>
        <v>0</v>
      </c>
      <c r="G228" s="489">
        <f t="shared" si="49"/>
        <v>0</v>
      </c>
      <c r="H228" s="489">
        <f t="shared" si="50"/>
        <v>0</v>
      </c>
      <c r="I228" s="489">
        <f t="shared" si="42"/>
        <v>0</v>
      </c>
      <c r="J228" s="571">
        <f t="shared" si="51"/>
        <v>0</v>
      </c>
      <c r="K228" s="571">
        <f t="shared" si="43"/>
        <v>0</v>
      </c>
      <c r="L228" s="587">
        <f t="shared" si="52"/>
        <v>1</v>
      </c>
      <c r="M228" s="571">
        <f t="shared" si="44"/>
        <v>0</v>
      </c>
    </row>
    <row r="229" spans="1:13">
      <c r="A229" s="342">
        <f t="shared" si="45"/>
        <v>0</v>
      </c>
      <c r="B229" s="343">
        <f t="shared" si="40"/>
        <v>0</v>
      </c>
      <c r="C229" s="489">
        <f t="shared" si="46"/>
        <v>0</v>
      </c>
      <c r="D229" s="489">
        <f t="shared" si="47"/>
        <v>0</v>
      </c>
      <c r="E229" s="490">
        <f t="shared" si="41"/>
        <v>0</v>
      </c>
      <c r="F229" s="489">
        <f t="shared" si="48"/>
        <v>0</v>
      </c>
      <c r="G229" s="489">
        <f t="shared" si="49"/>
        <v>0</v>
      </c>
      <c r="H229" s="489">
        <f t="shared" si="50"/>
        <v>0</v>
      </c>
      <c r="I229" s="489">
        <f t="shared" si="42"/>
        <v>0</v>
      </c>
      <c r="J229" s="571">
        <f t="shared" si="51"/>
        <v>0</v>
      </c>
      <c r="K229" s="571">
        <f t="shared" si="43"/>
        <v>0</v>
      </c>
      <c r="L229" s="587">
        <f t="shared" si="52"/>
        <v>1</v>
      </c>
      <c r="M229" s="571">
        <f t="shared" si="44"/>
        <v>0</v>
      </c>
    </row>
    <row r="230" spans="1:13">
      <c r="A230" s="342">
        <f t="shared" si="45"/>
        <v>0</v>
      </c>
      <c r="B230" s="343">
        <f t="shared" si="40"/>
        <v>0</v>
      </c>
      <c r="C230" s="489">
        <f t="shared" si="46"/>
        <v>0</v>
      </c>
      <c r="D230" s="489">
        <f t="shared" si="47"/>
        <v>0</v>
      </c>
      <c r="E230" s="490">
        <f t="shared" si="41"/>
        <v>0</v>
      </c>
      <c r="F230" s="489">
        <f t="shared" si="48"/>
        <v>0</v>
      </c>
      <c r="G230" s="489">
        <f t="shared" si="49"/>
        <v>0</v>
      </c>
      <c r="H230" s="489">
        <f t="shared" si="50"/>
        <v>0</v>
      </c>
      <c r="I230" s="489">
        <f t="shared" si="42"/>
        <v>0</v>
      </c>
      <c r="J230" s="571">
        <f t="shared" si="51"/>
        <v>0</v>
      </c>
      <c r="K230" s="571">
        <f t="shared" si="43"/>
        <v>0</v>
      </c>
      <c r="L230" s="587">
        <f t="shared" si="52"/>
        <v>1</v>
      </c>
      <c r="M230" s="571">
        <f t="shared" si="44"/>
        <v>0</v>
      </c>
    </row>
    <row r="231" spans="1:13">
      <c r="A231" s="342">
        <f t="shared" si="45"/>
        <v>0</v>
      </c>
      <c r="B231" s="343">
        <f t="shared" si="40"/>
        <v>0</v>
      </c>
      <c r="C231" s="489">
        <f t="shared" si="46"/>
        <v>0</v>
      </c>
      <c r="D231" s="489">
        <f t="shared" si="47"/>
        <v>0</v>
      </c>
      <c r="E231" s="490">
        <f t="shared" si="41"/>
        <v>0</v>
      </c>
      <c r="F231" s="489">
        <f t="shared" si="48"/>
        <v>0</v>
      </c>
      <c r="G231" s="489">
        <f t="shared" si="49"/>
        <v>0</v>
      </c>
      <c r="H231" s="489">
        <f t="shared" si="50"/>
        <v>0</v>
      </c>
      <c r="I231" s="489">
        <f t="shared" si="42"/>
        <v>0</v>
      </c>
      <c r="J231" s="571">
        <f t="shared" si="51"/>
        <v>0</v>
      </c>
      <c r="K231" s="571">
        <f t="shared" si="43"/>
        <v>0</v>
      </c>
      <c r="L231" s="587">
        <f t="shared" si="52"/>
        <v>1</v>
      </c>
      <c r="M231" s="571">
        <f t="shared" si="44"/>
        <v>0</v>
      </c>
    </row>
    <row r="232" spans="1:13">
      <c r="A232" s="342">
        <f t="shared" si="45"/>
        <v>0</v>
      </c>
      <c r="B232" s="343">
        <f t="shared" si="40"/>
        <v>0</v>
      </c>
      <c r="C232" s="489">
        <f t="shared" si="46"/>
        <v>0</v>
      </c>
      <c r="D232" s="489">
        <f t="shared" si="47"/>
        <v>0</v>
      </c>
      <c r="E232" s="490">
        <f t="shared" si="41"/>
        <v>0</v>
      </c>
      <c r="F232" s="489">
        <f t="shared" si="48"/>
        <v>0</v>
      </c>
      <c r="G232" s="489">
        <f t="shared" si="49"/>
        <v>0</v>
      </c>
      <c r="H232" s="489">
        <f t="shared" si="50"/>
        <v>0</v>
      </c>
      <c r="I232" s="489">
        <f t="shared" si="42"/>
        <v>0</v>
      </c>
      <c r="J232" s="571">
        <f t="shared" si="51"/>
        <v>0</v>
      </c>
      <c r="K232" s="571">
        <f t="shared" si="43"/>
        <v>0</v>
      </c>
      <c r="L232" s="587">
        <f t="shared" si="52"/>
        <v>1</v>
      </c>
      <c r="M232" s="571">
        <f t="shared" si="44"/>
        <v>0</v>
      </c>
    </row>
    <row r="233" spans="1:13">
      <c r="A233" s="342">
        <f t="shared" si="45"/>
        <v>0</v>
      </c>
      <c r="B233" s="343">
        <f t="shared" si="40"/>
        <v>0</v>
      </c>
      <c r="C233" s="489">
        <f t="shared" si="46"/>
        <v>0</v>
      </c>
      <c r="D233" s="489">
        <f t="shared" si="47"/>
        <v>0</v>
      </c>
      <c r="E233" s="490">
        <f t="shared" si="41"/>
        <v>0</v>
      </c>
      <c r="F233" s="489">
        <f t="shared" si="48"/>
        <v>0</v>
      </c>
      <c r="G233" s="489">
        <f t="shared" si="49"/>
        <v>0</v>
      </c>
      <c r="H233" s="489">
        <f t="shared" si="50"/>
        <v>0</v>
      </c>
      <c r="I233" s="489">
        <f t="shared" si="42"/>
        <v>0</v>
      </c>
      <c r="J233" s="571">
        <f t="shared" si="51"/>
        <v>0</v>
      </c>
      <c r="K233" s="571">
        <f t="shared" si="43"/>
        <v>0</v>
      </c>
      <c r="L233" s="587">
        <f t="shared" si="52"/>
        <v>1</v>
      </c>
      <c r="M233" s="571">
        <f t="shared" si="44"/>
        <v>0</v>
      </c>
    </row>
    <row r="234" spans="1:13">
      <c r="A234" s="342">
        <f t="shared" si="45"/>
        <v>0</v>
      </c>
      <c r="B234" s="343">
        <f t="shared" si="40"/>
        <v>0</v>
      </c>
      <c r="C234" s="489">
        <f t="shared" si="46"/>
        <v>0</v>
      </c>
      <c r="D234" s="489">
        <f t="shared" si="47"/>
        <v>0</v>
      </c>
      <c r="E234" s="490">
        <f t="shared" si="41"/>
        <v>0</v>
      </c>
      <c r="F234" s="489">
        <f t="shared" si="48"/>
        <v>0</v>
      </c>
      <c r="G234" s="489">
        <f t="shared" si="49"/>
        <v>0</v>
      </c>
      <c r="H234" s="489">
        <f t="shared" si="50"/>
        <v>0</v>
      </c>
      <c r="I234" s="489">
        <f t="shared" si="42"/>
        <v>0</v>
      </c>
      <c r="J234" s="571">
        <f t="shared" si="51"/>
        <v>0</v>
      </c>
      <c r="K234" s="571">
        <f t="shared" si="43"/>
        <v>0</v>
      </c>
      <c r="L234" s="587">
        <f t="shared" si="52"/>
        <v>1</v>
      </c>
      <c r="M234" s="571">
        <f t="shared" si="44"/>
        <v>0</v>
      </c>
    </row>
    <row r="235" spans="1:13">
      <c r="A235" s="342">
        <f t="shared" si="45"/>
        <v>0</v>
      </c>
      <c r="B235" s="343">
        <f t="shared" si="40"/>
        <v>0</v>
      </c>
      <c r="C235" s="489">
        <f t="shared" si="46"/>
        <v>0</v>
      </c>
      <c r="D235" s="489">
        <f t="shared" si="47"/>
        <v>0</v>
      </c>
      <c r="E235" s="490">
        <f t="shared" si="41"/>
        <v>0</v>
      </c>
      <c r="F235" s="489">
        <f t="shared" si="48"/>
        <v>0</v>
      </c>
      <c r="G235" s="489">
        <f t="shared" si="49"/>
        <v>0</v>
      </c>
      <c r="H235" s="489">
        <f t="shared" si="50"/>
        <v>0</v>
      </c>
      <c r="I235" s="489">
        <f t="shared" si="42"/>
        <v>0</v>
      </c>
      <c r="J235" s="571">
        <f t="shared" si="51"/>
        <v>0</v>
      </c>
      <c r="K235" s="571">
        <f t="shared" si="43"/>
        <v>0</v>
      </c>
      <c r="L235" s="587">
        <f t="shared" si="52"/>
        <v>1</v>
      </c>
      <c r="M235" s="571">
        <f t="shared" si="44"/>
        <v>0</v>
      </c>
    </row>
    <row r="236" spans="1:13">
      <c r="A236" s="342">
        <f t="shared" si="45"/>
        <v>0</v>
      </c>
      <c r="B236" s="343">
        <f t="shared" si="40"/>
        <v>0</v>
      </c>
      <c r="C236" s="489">
        <f t="shared" si="46"/>
        <v>0</v>
      </c>
      <c r="D236" s="489">
        <f t="shared" si="47"/>
        <v>0</v>
      </c>
      <c r="E236" s="490">
        <f t="shared" si="41"/>
        <v>0</v>
      </c>
      <c r="F236" s="489">
        <f t="shared" si="48"/>
        <v>0</v>
      </c>
      <c r="G236" s="489">
        <f t="shared" si="49"/>
        <v>0</v>
      </c>
      <c r="H236" s="489">
        <f t="shared" si="50"/>
        <v>0</v>
      </c>
      <c r="I236" s="489">
        <f t="shared" si="42"/>
        <v>0</v>
      </c>
      <c r="J236" s="571">
        <f t="shared" si="51"/>
        <v>0</v>
      </c>
      <c r="K236" s="571">
        <f t="shared" si="43"/>
        <v>0</v>
      </c>
      <c r="L236" s="587">
        <f t="shared" si="52"/>
        <v>1</v>
      </c>
      <c r="M236" s="571">
        <f t="shared" si="44"/>
        <v>0</v>
      </c>
    </row>
    <row r="237" spans="1:13">
      <c r="A237" s="342">
        <f t="shared" si="45"/>
        <v>0</v>
      </c>
      <c r="B237" s="343">
        <f t="shared" si="40"/>
        <v>0</v>
      </c>
      <c r="C237" s="489">
        <f t="shared" si="46"/>
        <v>0</v>
      </c>
      <c r="D237" s="489">
        <f t="shared" si="47"/>
        <v>0</v>
      </c>
      <c r="E237" s="490">
        <f t="shared" si="41"/>
        <v>0</v>
      </c>
      <c r="F237" s="489">
        <f t="shared" si="48"/>
        <v>0</v>
      </c>
      <c r="G237" s="489">
        <f t="shared" si="49"/>
        <v>0</v>
      </c>
      <c r="H237" s="489">
        <f t="shared" si="50"/>
        <v>0</v>
      </c>
      <c r="I237" s="489">
        <f t="shared" si="42"/>
        <v>0</v>
      </c>
      <c r="J237" s="571">
        <f t="shared" si="51"/>
        <v>0</v>
      </c>
      <c r="K237" s="571">
        <f t="shared" si="43"/>
        <v>0</v>
      </c>
      <c r="L237" s="587">
        <f t="shared" si="52"/>
        <v>1</v>
      </c>
      <c r="M237" s="571">
        <f t="shared" si="44"/>
        <v>0</v>
      </c>
    </row>
    <row r="238" spans="1:13">
      <c r="A238" s="342">
        <f t="shared" si="45"/>
        <v>0</v>
      </c>
      <c r="B238" s="343">
        <f t="shared" si="40"/>
        <v>0</v>
      </c>
      <c r="C238" s="489">
        <f t="shared" si="46"/>
        <v>0</v>
      </c>
      <c r="D238" s="489">
        <f t="shared" si="47"/>
        <v>0</v>
      </c>
      <c r="E238" s="490">
        <f t="shared" si="41"/>
        <v>0</v>
      </c>
      <c r="F238" s="489">
        <f t="shared" si="48"/>
        <v>0</v>
      </c>
      <c r="G238" s="489">
        <f t="shared" si="49"/>
        <v>0</v>
      </c>
      <c r="H238" s="489">
        <f t="shared" si="50"/>
        <v>0</v>
      </c>
      <c r="I238" s="489">
        <f t="shared" si="42"/>
        <v>0</v>
      </c>
      <c r="J238" s="571">
        <f t="shared" si="51"/>
        <v>0</v>
      </c>
      <c r="K238" s="571">
        <f t="shared" si="43"/>
        <v>0</v>
      </c>
      <c r="L238" s="587">
        <f t="shared" si="52"/>
        <v>1</v>
      </c>
      <c r="M238" s="571">
        <f t="shared" si="44"/>
        <v>0</v>
      </c>
    </row>
    <row r="239" spans="1:13">
      <c r="A239" s="342">
        <f t="shared" si="45"/>
        <v>0</v>
      </c>
      <c r="B239" s="343">
        <f t="shared" si="40"/>
        <v>0</v>
      </c>
      <c r="C239" s="489">
        <f t="shared" si="46"/>
        <v>0</v>
      </c>
      <c r="D239" s="489">
        <f t="shared" si="47"/>
        <v>0</v>
      </c>
      <c r="E239" s="490">
        <f t="shared" si="41"/>
        <v>0</v>
      </c>
      <c r="F239" s="489">
        <f t="shared" si="48"/>
        <v>0</v>
      </c>
      <c r="G239" s="489">
        <f t="shared" si="49"/>
        <v>0</v>
      </c>
      <c r="H239" s="489">
        <f t="shared" si="50"/>
        <v>0</v>
      </c>
      <c r="I239" s="489">
        <f t="shared" si="42"/>
        <v>0</v>
      </c>
      <c r="J239" s="571">
        <f t="shared" si="51"/>
        <v>0</v>
      </c>
      <c r="K239" s="571">
        <f t="shared" si="43"/>
        <v>0</v>
      </c>
      <c r="L239" s="587">
        <f t="shared" si="52"/>
        <v>1</v>
      </c>
      <c r="M239" s="571">
        <f t="shared" si="44"/>
        <v>0</v>
      </c>
    </row>
    <row r="240" spans="1:13">
      <c r="A240" s="342">
        <f t="shared" si="45"/>
        <v>0</v>
      </c>
      <c r="B240" s="343">
        <f t="shared" si="40"/>
        <v>0</v>
      </c>
      <c r="C240" s="489">
        <f t="shared" si="46"/>
        <v>0</v>
      </c>
      <c r="D240" s="489">
        <f t="shared" si="47"/>
        <v>0</v>
      </c>
      <c r="E240" s="490">
        <f t="shared" si="41"/>
        <v>0</v>
      </c>
      <c r="F240" s="489">
        <f t="shared" si="48"/>
        <v>0</v>
      </c>
      <c r="G240" s="489">
        <f t="shared" si="49"/>
        <v>0</v>
      </c>
      <c r="H240" s="489">
        <f t="shared" si="50"/>
        <v>0</v>
      </c>
      <c r="I240" s="489">
        <f t="shared" si="42"/>
        <v>0</v>
      </c>
      <c r="J240" s="571">
        <f t="shared" si="51"/>
        <v>0</v>
      </c>
      <c r="K240" s="571">
        <f t="shared" si="43"/>
        <v>0</v>
      </c>
      <c r="L240" s="587">
        <f t="shared" si="52"/>
        <v>1</v>
      </c>
      <c r="M240" s="571">
        <f t="shared" si="44"/>
        <v>0</v>
      </c>
    </row>
    <row r="241" spans="1:13">
      <c r="A241" s="342">
        <f t="shared" si="45"/>
        <v>0</v>
      </c>
      <c r="B241" s="343">
        <f t="shared" si="40"/>
        <v>0</v>
      </c>
      <c r="C241" s="489">
        <f t="shared" si="46"/>
        <v>0</v>
      </c>
      <c r="D241" s="489">
        <f t="shared" si="47"/>
        <v>0</v>
      </c>
      <c r="E241" s="490">
        <f t="shared" si="41"/>
        <v>0</v>
      </c>
      <c r="F241" s="489">
        <f t="shared" si="48"/>
        <v>0</v>
      </c>
      <c r="G241" s="489">
        <f t="shared" si="49"/>
        <v>0</v>
      </c>
      <c r="H241" s="489">
        <f t="shared" si="50"/>
        <v>0</v>
      </c>
      <c r="I241" s="489">
        <f t="shared" si="42"/>
        <v>0</v>
      </c>
      <c r="J241" s="571">
        <f t="shared" si="51"/>
        <v>0</v>
      </c>
      <c r="K241" s="571">
        <f t="shared" si="43"/>
        <v>0</v>
      </c>
      <c r="L241" s="587">
        <f t="shared" si="52"/>
        <v>1</v>
      </c>
      <c r="M241" s="571">
        <f t="shared" si="44"/>
        <v>0</v>
      </c>
    </row>
    <row r="242" spans="1:13">
      <c r="A242" s="342">
        <f t="shared" si="45"/>
        <v>0</v>
      </c>
      <c r="B242" s="343">
        <f t="shared" si="40"/>
        <v>0</v>
      </c>
      <c r="C242" s="489">
        <f t="shared" si="46"/>
        <v>0</v>
      </c>
      <c r="D242" s="489">
        <f t="shared" si="47"/>
        <v>0</v>
      </c>
      <c r="E242" s="490">
        <f t="shared" si="41"/>
        <v>0</v>
      </c>
      <c r="F242" s="489">
        <f t="shared" si="48"/>
        <v>0</v>
      </c>
      <c r="G242" s="489">
        <f t="shared" si="49"/>
        <v>0</v>
      </c>
      <c r="H242" s="489">
        <f t="shared" si="50"/>
        <v>0</v>
      </c>
      <c r="I242" s="489">
        <f t="shared" si="42"/>
        <v>0</v>
      </c>
      <c r="J242" s="571">
        <f t="shared" si="51"/>
        <v>0</v>
      </c>
      <c r="K242" s="571">
        <f t="shared" si="43"/>
        <v>0</v>
      </c>
      <c r="L242" s="587">
        <f t="shared" si="52"/>
        <v>1</v>
      </c>
      <c r="M242" s="571">
        <f t="shared" si="44"/>
        <v>0</v>
      </c>
    </row>
    <row r="243" spans="1:13">
      <c r="A243" s="342">
        <f t="shared" si="45"/>
        <v>0</v>
      </c>
      <c r="B243" s="343">
        <f t="shared" si="40"/>
        <v>0</v>
      </c>
      <c r="C243" s="489">
        <f t="shared" si="46"/>
        <v>0</v>
      </c>
      <c r="D243" s="489">
        <f t="shared" si="47"/>
        <v>0</v>
      </c>
      <c r="E243" s="490">
        <f t="shared" si="41"/>
        <v>0</v>
      </c>
      <c r="F243" s="489">
        <f t="shared" si="48"/>
        <v>0</v>
      </c>
      <c r="G243" s="489">
        <f t="shared" si="49"/>
        <v>0</v>
      </c>
      <c r="H243" s="489">
        <f t="shared" si="50"/>
        <v>0</v>
      </c>
      <c r="I243" s="489">
        <f t="shared" si="42"/>
        <v>0</v>
      </c>
      <c r="J243" s="571">
        <f t="shared" si="51"/>
        <v>0</v>
      </c>
      <c r="K243" s="571">
        <f t="shared" si="43"/>
        <v>0</v>
      </c>
      <c r="L243" s="587">
        <f t="shared" si="52"/>
        <v>1</v>
      </c>
      <c r="M243" s="571">
        <f t="shared" si="44"/>
        <v>0</v>
      </c>
    </row>
    <row r="244" spans="1:13">
      <c r="A244" s="342">
        <f t="shared" si="45"/>
        <v>0</v>
      </c>
      <c r="B244" s="343">
        <f t="shared" si="40"/>
        <v>0</v>
      </c>
      <c r="C244" s="489">
        <f t="shared" si="46"/>
        <v>0</v>
      </c>
      <c r="D244" s="489">
        <f t="shared" si="47"/>
        <v>0</v>
      </c>
      <c r="E244" s="490">
        <f t="shared" si="41"/>
        <v>0</v>
      </c>
      <c r="F244" s="489">
        <f t="shared" si="48"/>
        <v>0</v>
      </c>
      <c r="G244" s="489">
        <f t="shared" si="49"/>
        <v>0</v>
      </c>
      <c r="H244" s="489">
        <f t="shared" si="50"/>
        <v>0</v>
      </c>
      <c r="I244" s="489">
        <f t="shared" si="42"/>
        <v>0</v>
      </c>
      <c r="J244" s="571">
        <f t="shared" si="51"/>
        <v>0</v>
      </c>
      <c r="K244" s="571">
        <f t="shared" si="43"/>
        <v>0</v>
      </c>
      <c r="L244" s="587">
        <f t="shared" si="52"/>
        <v>1</v>
      </c>
      <c r="M244" s="571">
        <f t="shared" si="44"/>
        <v>0</v>
      </c>
    </row>
    <row r="245" spans="1:13">
      <c r="A245" s="342">
        <f t="shared" si="45"/>
        <v>0</v>
      </c>
      <c r="B245" s="343">
        <f t="shared" si="40"/>
        <v>0</v>
      </c>
      <c r="C245" s="489">
        <f t="shared" si="46"/>
        <v>0</v>
      </c>
      <c r="D245" s="489">
        <f t="shared" si="47"/>
        <v>0</v>
      </c>
      <c r="E245" s="490">
        <f t="shared" si="41"/>
        <v>0</v>
      </c>
      <c r="F245" s="489">
        <f t="shared" si="48"/>
        <v>0</v>
      </c>
      <c r="G245" s="489">
        <f t="shared" si="49"/>
        <v>0</v>
      </c>
      <c r="H245" s="489">
        <f t="shared" si="50"/>
        <v>0</v>
      </c>
      <c r="I245" s="489">
        <f t="shared" si="42"/>
        <v>0</v>
      </c>
      <c r="J245" s="571">
        <f t="shared" si="51"/>
        <v>0</v>
      </c>
      <c r="K245" s="571">
        <f t="shared" si="43"/>
        <v>0</v>
      </c>
      <c r="L245" s="587">
        <f t="shared" si="52"/>
        <v>1</v>
      </c>
      <c r="M245" s="571">
        <f t="shared" si="44"/>
        <v>0</v>
      </c>
    </row>
    <row r="246" spans="1:13">
      <c r="A246" s="342">
        <f t="shared" si="45"/>
        <v>0</v>
      </c>
      <c r="B246" s="343">
        <f t="shared" si="40"/>
        <v>0</v>
      </c>
      <c r="C246" s="489">
        <f t="shared" si="46"/>
        <v>0</v>
      </c>
      <c r="D246" s="489">
        <f t="shared" si="47"/>
        <v>0</v>
      </c>
      <c r="E246" s="490">
        <f t="shared" si="41"/>
        <v>0</v>
      </c>
      <c r="F246" s="489">
        <f t="shared" si="48"/>
        <v>0</v>
      </c>
      <c r="G246" s="489">
        <f t="shared" si="49"/>
        <v>0</v>
      </c>
      <c r="H246" s="489">
        <f t="shared" si="50"/>
        <v>0</v>
      </c>
      <c r="I246" s="489">
        <f t="shared" si="42"/>
        <v>0</v>
      </c>
      <c r="J246" s="571">
        <f t="shared" si="51"/>
        <v>0</v>
      </c>
      <c r="K246" s="571">
        <f t="shared" si="43"/>
        <v>0</v>
      </c>
      <c r="L246" s="587">
        <f t="shared" si="52"/>
        <v>1</v>
      </c>
      <c r="M246" s="571">
        <f t="shared" si="44"/>
        <v>0</v>
      </c>
    </row>
    <row r="247" spans="1:13">
      <c r="A247" s="342">
        <f t="shared" si="45"/>
        <v>0</v>
      </c>
      <c r="B247" s="343">
        <f t="shared" si="40"/>
        <v>0</v>
      </c>
      <c r="C247" s="489">
        <f t="shared" si="46"/>
        <v>0</v>
      </c>
      <c r="D247" s="489">
        <f t="shared" si="47"/>
        <v>0</v>
      </c>
      <c r="E247" s="490">
        <f t="shared" si="41"/>
        <v>0</v>
      </c>
      <c r="F247" s="489">
        <f t="shared" si="48"/>
        <v>0</v>
      </c>
      <c r="G247" s="489">
        <f t="shared" si="49"/>
        <v>0</v>
      </c>
      <c r="H247" s="489">
        <f t="shared" si="50"/>
        <v>0</v>
      </c>
      <c r="I247" s="489">
        <f t="shared" si="42"/>
        <v>0</v>
      </c>
      <c r="J247" s="571">
        <f t="shared" si="51"/>
        <v>0</v>
      </c>
      <c r="K247" s="571">
        <f t="shared" si="43"/>
        <v>0</v>
      </c>
      <c r="L247" s="587">
        <f t="shared" si="52"/>
        <v>1</v>
      </c>
      <c r="M247" s="571">
        <f t="shared" si="44"/>
        <v>0</v>
      </c>
    </row>
    <row r="248" spans="1:13">
      <c r="A248" s="342">
        <f t="shared" si="45"/>
        <v>0</v>
      </c>
      <c r="B248" s="343">
        <f t="shared" si="40"/>
        <v>0</v>
      </c>
      <c r="C248" s="489">
        <f t="shared" si="46"/>
        <v>0</v>
      </c>
      <c r="D248" s="489">
        <f t="shared" si="47"/>
        <v>0</v>
      </c>
      <c r="E248" s="490">
        <f t="shared" si="41"/>
        <v>0</v>
      </c>
      <c r="F248" s="489">
        <f t="shared" si="48"/>
        <v>0</v>
      </c>
      <c r="G248" s="489">
        <f t="shared" si="49"/>
        <v>0</v>
      </c>
      <c r="H248" s="489">
        <f t="shared" si="50"/>
        <v>0</v>
      </c>
      <c r="I248" s="489">
        <f t="shared" si="42"/>
        <v>0</v>
      </c>
      <c r="J248" s="571">
        <f t="shared" si="51"/>
        <v>0</v>
      </c>
      <c r="K248" s="571">
        <f t="shared" si="43"/>
        <v>0</v>
      </c>
      <c r="L248" s="587">
        <f t="shared" si="52"/>
        <v>1</v>
      </c>
      <c r="M248" s="571">
        <f t="shared" si="44"/>
        <v>0</v>
      </c>
    </row>
    <row r="249" spans="1:13">
      <c r="A249" s="342">
        <f t="shared" si="45"/>
        <v>0</v>
      </c>
      <c r="B249" s="343">
        <f t="shared" si="40"/>
        <v>0</v>
      </c>
      <c r="C249" s="489">
        <f t="shared" si="46"/>
        <v>0</v>
      </c>
      <c r="D249" s="489">
        <f t="shared" si="47"/>
        <v>0</v>
      </c>
      <c r="E249" s="490">
        <f t="shared" si="41"/>
        <v>0</v>
      </c>
      <c r="F249" s="489">
        <f t="shared" si="48"/>
        <v>0</v>
      </c>
      <c r="G249" s="489">
        <f t="shared" si="49"/>
        <v>0</v>
      </c>
      <c r="H249" s="489">
        <f t="shared" si="50"/>
        <v>0</v>
      </c>
      <c r="I249" s="489">
        <f t="shared" si="42"/>
        <v>0</v>
      </c>
      <c r="J249" s="571">
        <f t="shared" si="51"/>
        <v>0</v>
      </c>
      <c r="K249" s="571">
        <f t="shared" si="43"/>
        <v>0</v>
      </c>
      <c r="L249" s="587">
        <f t="shared" si="52"/>
        <v>1</v>
      </c>
      <c r="M249" s="571">
        <f t="shared" si="44"/>
        <v>0</v>
      </c>
    </row>
    <row r="250" spans="1:13">
      <c r="A250" s="342">
        <f t="shared" si="45"/>
        <v>0</v>
      </c>
      <c r="B250" s="343">
        <f t="shared" si="40"/>
        <v>0</v>
      </c>
      <c r="C250" s="489">
        <f t="shared" si="46"/>
        <v>0</v>
      </c>
      <c r="D250" s="489">
        <f t="shared" si="47"/>
        <v>0</v>
      </c>
      <c r="E250" s="490">
        <f t="shared" si="41"/>
        <v>0</v>
      </c>
      <c r="F250" s="489">
        <f t="shared" si="48"/>
        <v>0</v>
      </c>
      <c r="G250" s="489">
        <f t="shared" si="49"/>
        <v>0</v>
      </c>
      <c r="H250" s="489">
        <f t="shared" si="50"/>
        <v>0</v>
      </c>
      <c r="I250" s="489">
        <f t="shared" si="42"/>
        <v>0</v>
      </c>
      <c r="J250" s="571">
        <f t="shared" si="51"/>
        <v>0</v>
      </c>
      <c r="K250" s="571">
        <f t="shared" si="43"/>
        <v>0</v>
      </c>
      <c r="L250" s="587">
        <f t="shared" si="52"/>
        <v>1</v>
      </c>
      <c r="M250" s="571">
        <f t="shared" si="44"/>
        <v>0</v>
      </c>
    </row>
    <row r="251" spans="1:13">
      <c r="A251" s="342">
        <f t="shared" si="45"/>
        <v>0</v>
      </c>
      <c r="B251" s="343">
        <f t="shared" si="40"/>
        <v>0</v>
      </c>
      <c r="C251" s="489">
        <f t="shared" si="46"/>
        <v>0</v>
      </c>
      <c r="D251" s="489">
        <f t="shared" si="47"/>
        <v>0</v>
      </c>
      <c r="E251" s="490">
        <f t="shared" si="41"/>
        <v>0</v>
      </c>
      <c r="F251" s="489">
        <f t="shared" si="48"/>
        <v>0</v>
      </c>
      <c r="G251" s="489">
        <f t="shared" si="49"/>
        <v>0</v>
      </c>
      <c r="H251" s="489">
        <f t="shared" si="50"/>
        <v>0</v>
      </c>
      <c r="I251" s="489">
        <f t="shared" si="42"/>
        <v>0</v>
      </c>
      <c r="J251" s="571">
        <f t="shared" si="51"/>
        <v>0</v>
      </c>
      <c r="K251" s="571">
        <f t="shared" si="43"/>
        <v>0</v>
      </c>
      <c r="L251" s="587">
        <f t="shared" si="52"/>
        <v>1</v>
      </c>
      <c r="M251" s="571">
        <f t="shared" si="44"/>
        <v>0</v>
      </c>
    </row>
    <row r="252" spans="1:13">
      <c r="A252" s="342">
        <f t="shared" si="45"/>
        <v>0</v>
      </c>
      <c r="B252" s="343">
        <f t="shared" si="40"/>
        <v>0</v>
      </c>
      <c r="C252" s="489">
        <f t="shared" si="46"/>
        <v>0</v>
      </c>
      <c r="D252" s="489">
        <f t="shared" si="47"/>
        <v>0</v>
      </c>
      <c r="E252" s="490">
        <f t="shared" si="41"/>
        <v>0</v>
      </c>
      <c r="F252" s="489">
        <f t="shared" si="48"/>
        <v>0</v>
      </c>
      <c r="G252" s="489">
        <f t="shared" si="49"/>
        <v>0</v>
      </c>
      <c r="H252" s="489">
        <f t="shared" si="50"/>
        <v>0</v>
      </c>
      <c r="I252" s="489">
        <f t="shared" si="42"/>
        <v>0</v>
      </c>
      <c r="J252" s="571">
        <f t="shared" si="51"/>
        <v>0</v>
      </c>
      <c r="K252" s="571">
        <f t="shared" si="43"/>
        <v>0</v>
      </c>
      <c r="L252" s="587">
        <f t="shared" si="52"/>
        <v>1</v>
      </c>
      <c r="M252" s="571">
        <f t="shared" si="44"/>
        <v>0</v>
      </c>
    </row>
    <row r="253" spans="1:13">
      <c r="A253" s="342">
        <f t="shared" si="45"/>
        <v>0</v>
      </c>
      <c r="B253" s="343">
        <f t="shared" si="40"/>
        <v>0</v>
      </c>
      <c r="C253" s="489">
        <f t="shared" si="46"/>
        <v>0</v>
      </c>
      <c r="D253" s="489">
        <f t="shared" si="47"/>
        <v>0</v>
      </c>
      <c r="E253" s="490">
        <f t="shared" si="41"/>
        <v>0</v>
      </c>
      <c r="F253" s="489">
        <f t="shared" si="48"/>
        <v>0</v>
      </c>
      <c r="G253" s="489">
        <f t="shared" si="49"/>
        <v>0</v>
      </c>
      <c r="H253" s="489">
        <f t="shared" si="50"/>
        <v>0</v>
      </c>
      <c r="I253" s="489">
        <f t="shared" si="42"/>
        <v>0</v>
      </c>
      <c r="J253" s="571">
        <f t="shared" si="51"/>
        <v>0</v>
      </c>
      <c r="K253" s="571">
        <f t="shared" si="43"/>
        <v>0</v>
      </c>
      <c r="L253" s="587">
        <f t="shared" si="52"/>
        <v>1</v>
      </c>
      <c r="M253" s="571">
        <f t="shared" si="44"/>
        <v>0</v>
      </c>
    </row>
    <row r="254" spans="1:13">
      <c r="A254" s="342">
        <f t="shared" si="45"/>
        <v>0</v>
      </c>
      <c r="B254" s="343">
        <f t="shared" si="40"/>
        <v>0</v>
      </c>
      <c r="C254" s="489">
        <f t="shared" si="46"/>
        <v>0</v>
      </c>
      <c r="D254" s="489">
        <f t="shared" si="47"/>
        <v>0</v>
      </c>
      <c r="E254" s="490">
        <f t="shared" si="41"/>
        <v>0</v>
      </c>
      <c r="F254" s="489">
        <f t="shared" si="48"/>
        <v>0</v>
      </c>
      <c r="G254" s="489">
        <f t="shared" si="49"/>
        <v>0</v>
      </c>
      <c r="H254" s="489">
        <f t="shared" si="50"/>
        <v>0</v>
      </c>
      <c r="I254" s="489">
        <f t="shared" si="42"/>
        <v>0</v>
      </c>
      <c r="J254" s="571">
        <f t="shared" si="51"/>
        <v>0</v>
      </c>
      <c r="K254" s="571">
        <f t="shared" si="43"/>
        <v>0</v>
      </c>
      <c r="L254" s="587">
        <f t="shared" si="52"/>
        <v>1</v>
      </c>
      <c r="M254" s="571">
        <f t="shared" si="44"/>
        <v>0</v>
      </c>
    </row>
    <row r="255" spans="1:13">
      <c r="A255" s="342">
        <f t="shared" si="45"/>
        <v>0</v>
      </c>
      <c r="B255" s="343">
        <f t="shared" si="40"/>
        <v>0</v>
      </c>
      <c r="C255" s="489">
        <f t="shared" si="46"/>
        <v>0</v>
      </c>
      <c r="D255" s="489">
        <f t="shared" si="47"/>
        <v>0</v>
      </c>
      <c r="E255" s="490">
        <f t="shared" si="41"/>
        <v>0</v>
      </c>
      <c r="F255" s="489">
        <f t="shared" si="48"/>
        <v>0</v>
      </c>
      <c r="G255" s="489">
        <f t="shared" si="49"/>
        <v>0</v>
      </c>
      <c r="H255" s="489">
        <f t="shared" si="50"/>
        <v>0</v>
      </c>
      <c r="I255" s="489">
        <f t="shared" si="42"/>
        <v>0</v>
      </c>
      <c r="J255" s="571">
        <f t="shared" si="51"/>
        <v>0</v>
      </c>
      <c r="K255" s="571">
        <f t="shared" si="43"/>
        <v>0</v>
      </c>
      <c r="L255" s="587">
        <f t="shared" si="52"/>
        <v>1</v>
      </c>
      <c r="M255" s="571">
        <f t="shared" si="44"/>
        <v>0</v>
      </c>
    </row>
    <row r="256" spans="1:13">
      <c r="A256" s="342">
        <f t="shared" si="45"/>
        <v>0</v>
      </c>
      <c r="B256" s="343">
        <f t="shared" si="40"/>
        <v>0</v>
      </c>
      <c r="C256" s="489">
        <f t="shared" si="46"/>
        <v>0</v>
      </c>
      <c r="D256" s="489">
        <f t="shared" si="47"/>
        <v>0</v>
      </c>
      <c r="E256" s="490">
        <f t="shared" si="41"/>
        <v>0</v>
      </c>
      <c r="F256" s="489">
        <f t="shared" si="48"/>
        <v>0</v>
      </c>
      <c r="G256" s="489">
        <f t="shared" si="49"/>
        <v>0</v>
      </c>
      <c r="H256" s="489">
        <f t="shared" si="50"/>
        <v>0</v>
      </c>
      <c r="I256" s="489">
        <f t="shared" si="42"/>
        <v>0</v>
      </c>
      <c r="J256" s="571">
        <f t="shared" si="51"/>
        <v>0</v>
      </c>
      <c r="K256" s="571">
        <f t="shared" si="43"/>
        <v>0</v>
      </c>
      <c r="L256" s="587">
        <f t="shared" si="52"/>
        <v>1</v>
      </c>
      <c r="M256" s="571">
        <f t="shared" si="44"/>
        <v>0</v>
      </c>
    </row>
    <row r="257" spans="1:13">
      <c r="A257" s="342">
        <f t="shared" si="45"/>
        <v>0</v>
      </c>
      <c r="B257" s="343">
        <f t="shared" si="40"/>
        <v>0</v>
      </c>
      <c r="C257" s="489">
        <f t="shared" si="46"/>
        <v>0</v>
      </c>
      <c r="D257" s="489">
        <f t="shared" si="47"/>
        <v>0</v>
      </c>
      <c r="E257" s="490">
        <f t="shared" si="41"/>
        <v>0</v>
      </c>
      <c r="F257" s="489">
        <f t="shared" si="48"/>
        <v>0</v>
      </c>
      <c r="G257" s="489">
        <f t="shared" si="49"/>
        <v>0</v>
      </c>
      <c r="H257" s="489">
        <f t="shared" si="50"/>
        <v>0</v>
      </c>
      <c r="I257" s="489">
        <f t="shared" si="42"/>
        <v>0</v>
      </c>
      <c r="J257" s="571">
        <f t="shared" si="51"/>
        <v>0</v>
      </c>
      <c r="K257" s="571">
        <f t="shared" si="43"/>
        <v>0</v>
      </c>
      <c r="L257" s="587">
        <f t="shared" si="52"/>
        <v>1</v>
      </c>
      <c r="M257" s="571">
        <f t="shared" si="44"/>
        <v>0</v>
      </c>
    </row>
    <row r="258" spans="1:13">
      <c r="A258" s="342">
        <f t="shared" si="45"/>
        <v>0</v>
      </c>
      <c r="B258" s="343">
        <f t="shared" si="40"/>
        <v>0</v>
      </c>
      <c r="C258" s="489">
        <f t="shared" si="46"/>
        <v>0</v>
      </c>
      <c r="D258" s="489">
        <f t="shared" si="47"/>
        <v>0</v>
      </c>
      <c r="E258" s="490">
        <f t="shared" si="41"/>
        <v>0</v>
      </c>
      <c r="F258" s="489">
        <f t="shared" si="48"/>
        <v>0</v>
      </c>
      <c r="G258" s="489">
        <f t="shared" si="49"/>
        <v>0</v>
      </c>
      <c r="H258" s="489">
        <f t="shared" si="50"/>
        <v>0</v>
      </c>
      <c r="I258" s="489">
        <f t="shared" si="42"/>
        <v>0</v>
      </c>
      <c r="J258" s="571">
        <f t="shared" si="51"/>
        <v>0</v>
      </c>
      <c r="K258" s="571">
        <f t="shared" si="43"/>
        <v>0</v>
      </c>
      <c r="L258" s="587">
        <f t="shared" si="52"/>
        <v>1</v>
      </c>
      <c r="M258" s="571">
        <f t="shared" si="44"/>
        <v>0</v>
      </c>
    </row>
    <row r="259" spans="1:13">
      <c r="A259" s="342">
        <f t="shared" si="45"/>
        <v>0</v>
      </c>
      <c r="B259" s="343">
        <f t="shared" si="40"/>
        <v>0</v>
      </c>
      <c r="C259" s="489">
        <f t="shared" si="46"/>
        <v>0</v>
      </c>
      <c r="D259" s="489">
        <f t="shared" si="47"/>
        <v>0</v>
      </c>
      <c r="E259" s="490">
        <f t="shared" si="41"/>
        <v>0</v>
      </c>
      <c r="F259" s="489">
        <f t="shared" si="48"/>
        <v>0</v>
      </c>
      <c r="G259" s="489">
        <f t="shared" si="49"/>
        <v>0</v>
      </c>
      <c r="H259" s="489">
        <f t="shared" si="50"/>
        <v>0</v>
      </c>
      <c r="I259" s="489">
        <f t="shared" si="42"/>
        <v>0</v>
      </c>
      <c r="J259" s="571">
        <f t="shared" si="51"/>
        <v>0</v>
      </c>
      <c r="K259" s="571">
        <f t="shared" si="43"/>
        <v>0</v>
      </c>
      <c r="L259" s="587">
        <f t="shared" si="52"/>
        <v>1</v>
      </c>
      <c r="M259" s="571">
        <f t="shared" si="44"/>
        <v>0</v>
      </c>
    </row>
    <row r="260" spans="1:13">
      <c r="A260" s="342">
        <f t="shared" si="45"/>
        <v>0</v>
      </c>
      <c r="B260" s="343">
        <f t="shared" si="40"/>
        <v>0</v>
      </c>
      <c r="C260" s="489">
        <f t="shared" si="46"/>
        <v>0</v>
      </c>
      <c r="D260" s="489">
        <f t="shared" si="47"/>
        <v>0</v>
      </c>
      <c r="E260" s="490">
        <f t="shared" si="41"/>
        <v>0</v>
      </c>
      <c r="F260" s="489">
        <f t="shared" si="48"/>
        <v>0</v>
      </c>
      <c r="G260" s="489">
        <f t="shared" si="49"/>
        <v>0</v>
      </c>
      <c r="H260" s="489">
        <f t="shared" si="50"/>
        <v>0</v>
      </c>
      <c r="I260" s="489">
        <f t="shared" si="42"/>
        <v>0</v>
      </c>
      <c r="J260" s="571">
        <f t="shared" si="51"/>
        <v>0</v>
      </c>
      <c r="K260" s="571">
        <f t="shared" si="43"/>
        <v>0</v>
      </c>
      <c r="L260" s="587">
        <f t="shared" si="52"/>
        <v>1</v>
      </c>
      <c r="M260" s="571">
        <f t="shared" si="44"/>
        <v>0</v>
      </c>
    </row>
    <row r="261" spans="1:13">
      <c r="A261" s="342">
        <f t="shared" si="45"/>
        <v>0</v>
      </c>
      <c r="B261" s="343">
        <f t="shared" si="40"/>
        <v>0</v>
      </c>
      <c r="C261" s="489">
        <f t="shared" si="46"/>
        <v>0</v>
      </c>
      <c r="D261" s="489">
        <f t="shared" si="47"/>
        <v>0</v>
      </c>
      <c r="E261" s="490">
        <f t="shared" si="41"/>
        <v>0</v>
      </c>
      <c r="F261" s="489">
        <f t="shared" si="48"/>
        <v>0</v>
      </c>
      <c r="G261" s="489">
        <f t="shared" si="49"/>
        <v>0</v>
      </c>
      <c r="H261" s="489">
        <f t="shared" si="50"/>
        <v>0</v>
      </c>
      <c r="I261" s="489">
        <f t="shared" si="42"/>
        <v>0</v>
      </c>
      <c r="J261" s="571">
        <f t="shared" si="51"/>
        <v>0</v>
      </c>
      <c r="K261" s="571">
        <f t="shared" si="43"/>
        <v>0</v>
      </c>
      <c r="L261" s="587">
        <f t="shared" si="52"/>
        <v>1</v>
      </c>
      <c r="M261" s="571">
        <f t="shared" si="44"/>
        <v>0</v>
      </c>
    </row>
    <row r="262" spans="1:13">
      <c r="A262" s="342">
        <f t="shared" si="45"/>
        <v>0</v>
      </c>
      <c r="B262" s="343">
        <f t="shared" si="40"/>
        <v>0</v>
      </c>
      <c r="C262" s="489">
        <f t="shared" si="46"/>
        <v>0</v>
      </c>
      <c r="D262" s="489">
        <f t="shared" si="47"/>
        <v>0</v>
      </c>
      <c r="E262" s="490">
        <f t="shared" si="41"/>
        <v>0</v>
      </c>
      <c r="F262" s="489">
        <f t="shared" si="48"/>
        <v>0</v>
      </c>
      <c r="G262" s="489">
        <f t="shared" si="49"/>
        <v>0</v>
      </c>
      <c r="H262" s="489">
        <f t="shared" si="50"/>
        <v>0</v>
      </c>
      <c r="I262" s="489">
        <f t="shared" si="42"/>
        <v>0</v>
      </c>
      <c r="J262" s="571">
        <f t="shared" si="51"/>
        <v>0</v>
      </c>
      <c r="K262" s="571">
        <f t="shared" si="43"/>
        <v>0</v>
      </c>
      <c r="L262" s="587">
        <f t="shared" si="52"/>
        <v>1</v>
      </c>
      <c r="M262" s="571">
        <f t="shared" si="44"/>
        <v>0</v>
      </c>
    </row>
    <row r="263" spans="1:13">
      <c r="A263" s="342">
        <f t="shared" si="45"/>
        <v>0</v>
      </c>
      <c r="B263" s="343">
        <f t="shared" si="40"/>
        <v>0</v>
      </c>
      <c r="C263" s="489">
        <f t="shared" si="46"/>
        <v>0</v>
      </c>
      <c r="D263" s="489">
        <f t="shared" si="47"/>
        <v>0</v>
      </c>
      <c r="E263" s="490">
        <f t="shared" si="41"/>
        <v>0</v>
      </c>
      <c r="F263" s="489">
        <f t="shared" si="48"/>
        <v>0</v>
      </c>
      <c r="G263" s="489">
        <f t="shared" si="49"/>
        <v>0</v>
      </c>
      <c r="H263" s="489">
        <f t="shared" si="50"/>
        <v>0</v>
      </c>
      <c r="I263" s="489">
        <f t="shared" si="42"/>
        <v>0</v>
      </c>
      <c r="J263" s="571">
        <f t="shared" si="51"/>
        <v>0</v>
      </c>
      <c r="K263" s="571">
        <f t="shared" si="43"/>
        <v>0</v>
      </c>
      <c r="L263" s="587">
        <f t="shared" si="52"/>
        <v>1</v>
      </c>
      <c r="M263" s="571">
        <f t="shared" si="44"/>
        <v>0</v>
      </c>
    </row>
    <row r="264" spans="1:13">
      <c r="A264" s="342">
        <f t="shared" si="45"/>
        <v>0</v>
      </c>
      <c r="B264" s="343">
        <f t="shared" si="40"/>
        <v>0</v>
      </c>
      <c r="C264" s="489">
        <f t="shared" si="46"/>
        <v>0</v>
      </c>
      <c r="D264" s="489">
        <f t="shared" si="47"/>
        <v>0</v>
      </c>
      <c r="E264" s="490">
        <f t="shared" si="41"/>
        <v>0</v>
      </c>
      <c r="F264" s="489">
        <f t="shared" si="48"/>
        <v>0</v>
      </c>
      <c r="G264" s="489">
        <f t="shared" si="49"/>
        <v>0</v>
      </c>
      <c r="H264" s="489">
        <f t="shared" si="50"/>
        <v>0</v>
      </c>
      <c r="I264" s="489">
        <f t="shared" si="42"/>
        <v>0</v>
      </c>
      <c r="J264" s="571">
        <f t="shared" si="51"/>
        <v>0</v>
      </c>
      <c r="K264" s="571">
        <f t="shared" si="43"/>
        <v>0</v>
      </c>
      <c r="L264" s="587">
        <f t="shared" si="52"/>
        <v>1</v>
      </c>
      <c r="M264" s="571">
        <f t="shared" si="44"/>
        <v>0</v>
      </c>
    </row>
    <row r="265" spans="1:13">
      <c r="A265" s="342">
        <f t="shared" si="45"/>
        <v>0</v>
      </c>
      <c r="B265" s="343">
        <f t="shared" si="40"/>
        <v>0</v>
      </c>
      <c r="C265" s="489">
        <f t="shared" si="46"/>
        <v>0</v>
      </c>
      <c r="D265" s="489">
        <f t="shared" si="47"/>
        <v>0</v>
      </c>
      <c r="E265" s="490">
        <f t="shared" si="41"/>
        <v>0</v>
      </c>
      <c r="F265" s="489">
        <f t="shared" si="48"/>
        <v>0</v>
      </c>
      <c r="G265" s="489">
        <f t="shared" si="49"/>
        <v>0</v>
      </c>
      <c r="H265" s="489">
        <f t="shared" si="50"/>
        <v>0</v>
      </c>
      <c r="I265" s="489">
        <f t="shared" si="42"/>
        <v>0</v>
      </c>
      <c r="J265" s="571">
        <f t="shared" si="51"/>
        <v>0</v>
      </c>
      <c r="K265" s="571">
        <f t="shared" si="43"/>
        <v>0</v>
      </c>
      <c r="L265" s="587">
        <f t="shared" si="52"/>
        <v>1</v>
      </c>
      <c r="M265" s="571">
        <f t="shared" si="44"/>
        <v>0</v>
      </c>
    </row>
    <row r="266" spans="1:13">
      <c r="A266" s="342">
        <f t="shared" si="45"/>
        <v>0</v>
      </c>
      <c r="B266" s="343">
        <f t="shared" si="40"/>
        <v>0</v>
      </c>
      <c r="C266" s="489">
        <f t="shared" si="46"/>
        <v>0</v>
      </c>
      <c r="D266" s="489">
        <f t="shared" si="47"/>
        <v>0</v>
      </c>
      <c r="E266" s="490">
        <f t="shared" si="41"/>
        <v>0</v>
      </c>
      <c r="F266" s="489">
        <f t="shared" si="48"/>
        <v>0</v>
      </c>
      <c r="G266" s="489">
        <f t="shared" si="49"/>
        <v>0</v>
      </c>
      <c r="H266" s="489">
        <f t="shared" si="50"/>
        <v>0</v>
      </c>
      <c r="I266" s="489">
        <f t="shared" si="42"/>
        <v>0</v>
      </c>
      <c r="J266" s="571">
        <f t="shared" si="51"/>
        <v>0</v>
      </c>
      <c r="K266" s="571">
        <f t="shared" si="43"/>
        <v>0</v>
      </c>
      <c r="L266" s="587">
        <f t="shared" si="52"/>
        <v>1</v>
      </c>
      <c r="M266" s="571">
        <f t="shared" si="44"/>
        <v>0</v>
      </c>
    </row>
    <row r="267" spans="1:13">
      <c r="A267" s="342">
        <f t="shared" si="45"/>
        <v>0</v>
      </c>
      <c r="B267" s="343">
        <f t="shared" si="40"/>
        <v>0</v>
      </c>
      <c r="C267" s="489">
        <f t="shared" si="46"/>
        <v>0</v>
      </c>
      <c r="D267" s="489">
        <f t="shared" si="47"/>
        <v>0</v>
      </c>
      <c r="E267" s="490">
        <f t="shared" si="41"/>
        <v>0</v>
      </c>
      <c r="F267" s="489">
        <f t="shared" si="48"/>
        <v>0</v>
      </c>
      <c r="G267" s="489">
        <f t="shared" si="49"/>
        <v>0</v>
      </c>
      <c r="H267" s="489">
        <f t="shared" si="50"/>
        <v>0</v>
      </c>
      <c r="I267" s="489">
        <f t="shared" si="42"/>
        <v>0</v>
      </c>
      <c r="J267" s="571">
        <f t="shared" si="51"/>
        <v>0</v>
      </c>
      <c r="K267" s="571">
        <f t="shared" si="43"/>
        <v>0</v>
      </c>
      <c r="L267" s="587">
        <f t="shared" si="52"/>
        <v>1</v>
      </c>
      <c r="M267" s="571">
        <f t="shared" si="44"/>
        <v>0</v>
      </c>
    </row>
    <row r="268" spans="1:13">
      <c r="A268" s="342">
        <f t="shared" si="45"/>
        <v>0</v>
      </c>
      <c r="B268" s="343">
        <f t="shared" si="40"/>
        <v>0</v>
      </c>
      <c r="C268" s="489">
        <f t="shared" si="46"/>
        <v>0</v>
      </c>
      <c r="D268" s="489">
        <f t="shared" si="47"/>
        <v>0</v>
      </c>
      <c r="E268" s="490">
        <f t="shared" si="41"/>
        <v>0</v>
      </c>
      <c r="F268" s="489">
        <f t="shared" si="48"/>
        <v>0</v>
      </c>
      <c r="G268" s="489">
        <f t="shared" si="49"/>
        <v>0</v>
      </c>
      <c r="H268" s="489">
        <f t="shared" si="50"/>
        <v>0</v>
      </c>
      <c r="I268" s="489">
        <f t="shared" si="42"/>
        <v>0</v>
      </c>
      <c r="J268" s="571">
        <f t="shared" si="51"/>
        <v>0</v>
      </c>
      <c r="K268" s="571">
        <f t="shared" si="43"/>
        <v>0</v>
      </c>
      <c r="L268" s="587">
        <f t="shared" si="52"/>
        <v>1</v>
      </c>
      <c r="M268" s="571">
        <f t="shared" si="44"/>
        <v>0</v>
      </c>
    </row>
    <row r="269" spans="1:13">
      <c r="A269" s="342">
        <f t="shared" si="45"/>
        <v>0</v>
      </c>
      <c r="B269" s="343">
        <f t="shared" si="40"/>
        <v>0</v>
      </c>
      <c r="C269" s="489">
        <f t="shared" si="46"/>
        <v>0</v>
      </c>
      <c r="D269" s="489">
        <f t="shared" si="47"/>
        <v>0</v>
      </c>
      <c r="E269" s="490">
        <f t="shared" si="41"/>
        <v>0</v>
      </c>
      <c r="F269" s="489">
        <f t="shared" si="48"/>
        <v>0</v>
      </c>
      <c r="G269" s="489">
        <f t="shared" si="49"/>
        <v>0</v>
      </c>
      <c r="H269" s="489">
        <f t="shared" si="50"/>
        <v>0</v>
      </c>
      <c r="I269" s="489">
        <f t="shared" si="42"/>
        <v>0</v>
      </c>
      <c r="J269" s="571">
        <f t="shared" si="51"/>
        <v>0</v>
      </c>
      <c r="K269" s="571">
        <f t="shared" si="43"/>
        <v>0</v>
      </c>
      <c r="L269" s="587">
        <f t="shared" si="52"/>
        <v>1</v>
      </c>
      <c r="M269" s="571">
        <f t="shared" si="44"/>
        <v>0</v>
      </c>
    </row>
    <row r="270" spans="1:13">
      <c r="A270" s="342">
        <f t="shared" si="45"/>
        <v>0</v>
      </c>
      <c r="B270" s="343">
        <f t="shared" si="40"/>
        <v>0</v>
      </c>
      <c r="C270" s="489">
        <f t="shared" si="46"/>
        <v>0</v>
      </c>
      <c r="D270" s="489">
        <f t="shared" si="47"/>
        <v>0</v>
      </c>
      <c r="E270" s="490">
        <f t="shared" si="41"/>
        <v>0</v>
      </c>
      <c r="F270" s="489">
        <f t="shared" si="48"/>
        <v>0</v>
      </c>
      <c r="G270" s="489">
        <f t="shared" si="49"/>
        <v>0</v>
      </c>
      <c r="H270" s="489">
        <f t="shared" si="50"/>
        <v>0</v>
      </c>
      <c r="I270" s="489">
        <f t="shared" si="42"/>
        <v>0</v>
      </c>
      <c r="J270" s="571">
        <f t="shared" si="51"/>
        <v>0</v>
      </c>
      <c r="K270" s="571">
        <f t="shared" si="43"/>
        <v>0</v>
      </c>
      <c r="L270" s="587">
        <f t="shared" si="52"/>
        <v>1</v>
      </c>
      <c r="M270" s="571">
        <f t="shared" si="44"/>
        <v>0</v>
      </c>
    </row>
    <row r="271" spans="1:13">
      <c r="A271" s="342">
        <f t="shared" si="45"/>
        <v>0</v>
      </c>
      <c r="B271" s="343">
        <f t="shared" si="40"/>
        <v>0</v>
      </c>
      <c r="C271" s="489">
        <f t="shared" si="46"/>
        <v>0</v>
      </c>
      <c r="D271" s="489">
        <f t="shared" si="47"/>
        <v>0</v>
      </c>
      <c r="E271" s="490">
        <f t="shared" si="41"/>
        <v>0</v>
      </c>
      <c r="F271" s="489">
        <f t="shared" si="48"/>
        <v>0</v>
      </c>
      <c r="G271" s="489">
        <f t="shared" si="49"/>
        <v>0</v>
      </c>
      <c r="H271" s="489">
        <f t="shared" si="50"/>
        <v>0</v>
      </c>
      <c r="I271" s="489">
        <f t="shared" si="42"/>
        <v>0</v>
      </c>
      <c r="J271" s="571">
        <f t="shared" si="51"/>
        <v>0</v>
      </c>
      <c r="K271" s="571">
        <f t="shared" si="43"/>
        <v>0</v>
      </c>
      <c r="L271" s="587">
        <f t="shared" si="52"/>
        <v>1</v>
      </c>
      <c r="M271" s="571">
        <f t="shared" si="44"/>
        <v>0</v>
      </c>
    </row>
    <row r="272" spans="1:13">
      <c r="A272" s="342">
        <f t="shared" si="45"/>
        <v>0</v>
      </c>
      <c r="B272" s="343">
        <f t="shared" si="40"/>
        <v>0</v>
      </c>
      <c r="C272" s="489">
        <f t="shared" si="46"/>
        <v>0</v>
      </c>
      <c r="D272" s="489">
        <f t="shared" si="47"/>
        <v>0</v>
      </c>
      <c r="E272" s="490">
        <f t="shared" si="41"/>
        <v>0</v>
      </c>
      <c r="F272" s="489">
        <f t="shared" si="48"/>
        <v>0</v>
      </c>
      <c r="G272" s="489">
        <f t="shared" si="49"/>
        <v>0</v>
      </c>
      <c r="H272" s="489">
        <f t="shared" si="50"/>
        <v>0</v>
      </c>
      <c r="I272" s="489">
        <f t="shared" si="42"/>
        <v>0</v>
      </c>
      <c r="J272" s="571">
        <f t="shared" si="51"/>
        <v>0</v>
      </c>
      <c r="K272" s="571">
        <f t="shared" si="43"/>
        <v>0</v>
      </c>
      <c r="L272" s="587">
        <f t="shared" si="52"/>
        <v>1</v>
      </c>
      <c r="M272" s="571">
        <f t="shared" si="44"/>
        <v>0</v>
      </c>
    </row>
    <row r="273" spans="1:13">
      <c r="A273" s="342">
        <f t="shared" si="45"/>
        <v>0</v>
      </c>
      <c r="B273" s="343">
        <f t="shared" si="40"/>
        <v>0</v>
      </c>
      <c r="C273" s="489">
        <f t="shared" si="46"/>
        <v>0</v>
      </c>
      <c r="D273" s="489">
        <f t="shared" si="47"/>
        <v>0</v>
      </c>
      <c r="E273" s="490">
        <f t="shared" si="41"/>
        <v>0</v>
      </c>
      <c r="F273" s="489">
        <f t="shared" si="48"/>
        <v>0</v>
      </c>
      <c r="G273" s="489">
        <f t="shared" si="49"/>
        <v>0</v>
      </c>
      <c r="H273" s="489">
        <f t="shared" si="50"/>
        <v>0</v>
      </c>
      <c r="I273" s="489">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9">
        <f t="shared" si="46"/>
        <v>0</v>
      </c>
      <c r="D274" s="489">
        <f t="shared" si="47"/>
        <v>0</v>
      </c>
      <c r="E274" s="490">
        <f t="shared" ref="E274:E337" si="54">IF(AND(Pay_Num&lt;&gt;0,Sched_Pay+Scheduled_Extra_Payments&lt;Beg_Bal),Scheduled_Extra_Payments,IF(AND(Pay_Num&lt;&gt;0,Beg_Bal-Sched_Pay&gt;0),Beg_Bal-Sched_Pay,IF(Pay_Num&lt;&gt;0,0,0)))</f>
        <v>0</v>
      </c>
      <c r="F274" s="489">
        <f t="shared" si="48"/>
        <v>0</v>
      </c>
      <c r="G274" s="489">
        <f t="shared" si="49"/>
        <v>0</v>
      </c>
      <c r="H274" s="489">
        <f t="shared" si="50"/>
        <v>0</v>
      </c>
      <c r="I274" s="489">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9">
        <f t="shared" ref="C275:C338" si="59">IF(Pay_Num&lt;&gt;0,I274,0)</f>
        <v>0</v>
      </c>
      <c r="D275" s="489">
        <f t="shared" ref="D275:D338" si="60">G275+H275</f>
        <v>0</v>
      </c>
      <c r="E275" s="490">
        <f t="shared" si="54"/>
        <v>0</v>
      </c>
      <c r="F275" s="489">
        <f t="shared" ref="F275:F338" si="61">IF(AND(Pay_Num&lt;&gt;0,Sched_Pay+Extra_Pay&lt;Beg_Bal),Sched_Pay+Extra_Pay,IF(Pay_Num&lt;&gt;0,Beg_Bal,0))</f>
        <v>0</v>
      </c>
      <c r="G275" s="489">
        <f t="shared" ref="G275:G338" si="62">IF(I274=0,0,IF(Pay_Num&lt;&gt;0,Loan_Amount/Loan_Years/Num_Pmt_Per_Year,0))</f>
        <v>0</v>
      </c>
      <c r="H275" s="489">
        <f t="shared" ref="H275:H338" si="63">IF(Pay_Num&lt;&gt;0,Beg_Bal*Interest_Rate/Num_Pmt_Per_Year,0)</f>
        <v>0</v>
      </c>
      <c r="I275" s="489">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9">
        <f t="shared" si="59"/>
        <v>0</v>
      </c>
      <c r="D276" s="489">
        <f t="shared" si="60"/>
        <v>0</v>
      </c>
      <c r="E276" s="490">
        <f t="shared" si="54"/>
        <v>0</v>
      </c>
      <c r="F276" s="489">
        <f t="shared" si="61"/>
        <v>0</v>
      </c>
      <c r="G276" s="489">
        <f t="shared" si="62"/>
        <v>0</v>
      </c>
      <c r="H276" s="489">
        <f t="shared" si="63"/>
        <v>0</v>
      </c>
      <c r="I276" s="489">
        <f t="shared" si="55"/>
        <v>0</v>
      </c>
      <c r="J276" s="571">
        <f t="shared" si="64"/>
        <v>0</v>
      </c>
      <c r="K276" s="571">
        <f t="shared" si="56"/>
        <v>0</v>
      </c>
      <c r="L276" s="587">
        <f t="shared" si="65"/>
        <v>1</v>
      </c>
      <c r="M276" s="571">
        <f t="shared" si="57"/>
        <v>0</v>
      </c>
    </row>
    <row r="277" spans="1:13">
      <c r="A277" s="342">
        <f t="shared" si="58"/>
        <v>0</v>
      </c>
      <c r="B277" s="343">
        <f t="shared" si="53"/>
        <v>0</v>
      </c>
      <c r="C277" s="489">
        <f t="shared" si="59"/>
        <v>0</v>
      </c>
      <c r="D277" s="489">
        <f t="shared" si="60"/>
        <v>0</v>
      </c>
      <c r="E277" s="490">
        <f t="shared" si="54"/>
        <v>0</v>
      </c>
      <c r="F277" s="489">
        <f t="shared" si="61"/>
        <v>0</v>
      </c>
      <c r="G277" s="489">
        <f t="shared" si="62"/>
        <v>0</v>
      </c>
      <c r="H277" s="489">
        <f t="shared" si="63"/>
        <v>0</v>
      </c>
      <c r="I277" s="489">
        <f t="shared" si="55"/>
        <v>0</v>
      </c>
      <c r="J277" s="571">
        <f t="shared" si="64"/>
        <v>0</v>
      </c>
      <c r="K277" s="571">
        <f t="shared" si="56"/>
        <v>0</v>
      </c>
      <c r="L277" s="587">
        <f t="shared" si="65"/>
        <v>1</v>
      </c>
      <c r="M277" s="571">
        <f t="shared" si="57"/>
        <v>0</v>
      </c>
    </row>
    <row r="278" spans="1:13">
      <c r="A278" s="342">
        <f t="shared" si="58"/>
        <v>0</v>
      </c>
      <c r="B278" s="343">
        <f t="shared" si="53"/>
        <v>0</v>
      </c>
      <c r="C278" s="489">
        <f t="shared" si="59"/>
        <v>0</v>
      </c>
      <c r="D278" s="489">
        <f t="shared" si="60"/>
        <v>0</v>
      </c>
      <c r="E278" s="490">
        <f t="shared" si="54"/>
        <v>0</v>
      </c>
      <c r="F278" s="489">
        <f t="shared" si="61"/>
        <v>0</v>
      </c>
      <c r="G278" s="489">
        <f t="shared" si="62"/>
        <v>0</v>
      </c>
      <c r="H278" s="489">
        <f t="shared" si="63"/>
        <v>0</v>
      </c>
      <c r="I278" s="489">
        <f t="shared" si="55"/>
        <v>0</v>
      </c>
      <c r="J278" s="571">
        <f t="shared" si="64"/>
        <v>0</v>
      </c>
      <c r="K278" s="571">
        <f t="shared" si="56"/>
        <v>0</v>
      </c>
      <c r="L278" s="587">
        <f t="shared" si="65"/>
        <v>1</v>
      </c>
      <c r="M278" s="571">
        <f t="shared" si="57"/>
        <v>0</v>
      </c>
    </row>
    <row r="279" spans="1:13">
      <c r="A279" s="342">
        <f t="shared" si="58"/>
        <v>0</v>
      </c>
      <c r="B279" s="343">
        <f t="shared" si="53"/>
        <v>0</v>
      </c>
      <c r="C279" s="489">
        <f t="shared" si="59"/>
        <v>0</v>
      </c>
      <c r="D279" s="489">
        <f t="shared" si="60"/>
        <v>0</v>
      </c>
      <c r="E279" s="490">
        <f t="shared" si="54"/>
        <v>0</v>
      </c>
      <c r="F279" s="489">
        <f t="shared" si="61"/>
        <v>0</v>
      </c>
      <c r="G279" s="489">
        <f t="shared" si="62"/>
        <v>0</v>
      </c>
      <c r="H279" s="489">
        <f t="shared" si="63"/>
        <v>0</v>
      </c>
      <c r="I279" s="489">
        <f t="shared" si="55"/>
        <v>0</v>
      </c>
      <c r="J279" s="571">
        <f t="shared" si="64"/>
        <v>0</v>
      </c>
      <c r="K279" s="571">
        <f t="shared" si="56"/>
        <v>0</v>
      </c>
      <c r="L279" s="587">
        <f t="shared" si="65"/>
        <v>1</v>
      </c>
      <c r="M279" s="571">
        <f t="shared" si="57"/>
        <v>0</v>
      </c>
    </row>
    <row r="280" spans="1:13">
      <c r="A280" s="342">
        <f t="shared" si="58"/>
        <v>0</v>
      </c>
      <c r="B280" s="343">
        <f t="shared" si="53"/>
        <v>0</v>
      </c>
      <c r="C280" s="489">
        <f t="shared" si="59"/>
        <v>0</v>
      </c>
      <c r="D280" s="489">
        <f t="shared" si="60"/>
        <v>0</v>
      </c>
      <c r="E280" s="490">
        <f t="shared" si="54"/>
        <v>0</v>
      </c>
      <c r="F280" s="489">
        <f t="shared" si="61"/>
        <v>0</v>
      </c>
      <c r="G280" s="489">
        <f t="shared" si="62"/>
        <v>0</v>
      </c>
      <c r="H280" s="489">
        <f t="shared" si="63"/>
        <v>0</v>
      </c>
      <c r="I280" s="489">
        <f t="shared" si="55"/>
        <v>0</v>
      </c>
      <c r="J280" s="571">
        <f t="shared" si="64"/>
        <v>0</v>
      </c>
      <c r="K280" s="571">
        <f t="shared" si="56"/>
        <v>0</v>
      </c>
      <c r="L280" s="587">
        <f t="shared" si="65"/>
        <v>1</v>
      </c>
      <c r="M280" s="571">
        <f t="shared" si="57"/>
        <v>0</v>
      </c>
    </row>
    <row r="281" spans="1:13">
      <c r="A281" s="342">
        <f t="shared" si="58"/>
        <v>0</v>
      </c>
      <c r="B281" s="343">
        <f t="shared" si="53"/>
        <v>0</v>
      </c>
      <c r="C281" s="489">
        <f t="shared" si="59"/>
        <v>0</v>
      </c>
      <c r="D281" s="489">
        <f t="shared" si="60"/>
        <v>0</v>
      </c>
      <c r="E281" s="490">
        <f t="shared" si="54"/>
        <v>0</v>
      </c>
      <c r="F281" s="489">
        <f t="shared" si="61"/>
        <v>0</v>
      </c>
      <c r="G281" s="489">
        <f t="shared" si="62"/>
        <v>0</v>
      </c>
      <c r="H281" s="489">
        <f t="shared" si="63"/>
        <v>0</v>
      </c>
      <c r="I281" s="489">
        <f t="shared" si="55"/>
        <v>0</v>
      </c>
      <c r="J281" s="571">
        <f t="shared" si="64"/>
        <v>0</v>
      </c>
      <c r="K281" s="571">
        <f t="shared" si="56"/>
        <v>0</v>
      </c>
      <c r="L281" s="587">
        <f t="shared" si="65"/>
        <v>1</v>
      </c>
      <c r="M281" s="571">
        <f t="shared" si="57"/>
        <v>0</v>
      </c>
    </row>
    <row r="282" spans="1:13">
      <c r="A282" s="342">
        <f t="shared" si="58"/>
        <v>0</v>
      </c>
      <c r="B282" s="343">
        <f t="shared" si="53"/>
        <v>0</v>
      </c>
      <c r="C282" s="489">
        <f t="shared" si="59"/>
        <v>0</v>
      </c>
      <c r="D282" s="489">
        <f t="shared" si="60"/>
        <v>0</v>
      </c>
      <c r="E282" s="490">
        <f t="shared" si="54"/>
        <v>0</v>
      </c>
      <c r="F282" s="489">
        <f t="shared" si="61"/>
        <v>0</v>
      </c>
      <c r="G282" s="489">
        <f t="shared" si="62"/>
        <v>0</v>
      </c>
      <c r="H282" s="489">
        <f t="shared" si="63"/>
        <v>0</v>
      </c>
      <c r="I282" s="489">
        <f t="shared" si="55"/>
        <v>0</v>
      </c>
      <c r="J282" s="571">
        <f t="shared" si="64"/>
        <v>0</v>
      </c>
      <c r="K282" s="571">
        <f t="shared" si="56"/>
        <v>0</v>
      </c>
      <c r="L282" s="587">
        <f t="shared" si="65"/>
        <v>1</v>
      </c>
      <c r="M282" s="571">
        <f t="shared" si="57"/>
        <v>0</v>
      </c>
    </row>
    <row r="283" spans="1:13">
      <c r="A283" s="342">
        <f t="shared" si="58"/>
        <v>0</v>
      </c>
      <c r="B283" s="343">
        <f t="shared" si="53"/>
        <v>0</v>
      </c>
      <c r="C283" s="489">
        <f t="shared" si="59"/>
        <v>0</v>
      </c>
      <c r="D283" s="489">
        <f t="shared" si="60"/>
        <v>0</v>
      </c>
      <c r="E283" s="490">
        <f t="shared" si="54"/>
        <v>0</v>
      </c>
      <c r="F283" s="489">
        <f t="shared" si="61"/>
        <v>0</v>
      </c>
      <c r="G283" s="489">
        <f t="shared" si="62"/>
        <v>0</v>
      </c>
      <c r="H283" s="489">
        <f t="shared" si="63"/>
        <v>0</v>
      </c>
      <c r="I283" s="489">
        <f t="shared" si="55"/>
        <v>0</v>
      </c>
      <c r="J283" s="571">
        <f t="shared" si="64"/>
        <v>0</v>
      </c>
      <c r="K283" s="571">
        <f t="shared" si="56"/>
        <v>0</v>
      </c>
      <c r="L283" s="587">
        <f t="shared" si="65"/>
        <v>1</v>
      </c>
      <c r="M283" s="571">
        <f t="shared" si="57"/>
        <v>0</v>
      </c>
    </row>
    <row r="284" spans="1:13">
      <c r="A284" s="342">
        <f t="shared" si="58"/>
        <v>0</v>
      </c>
      <c r="B284" s="343">
        <f t="shared" si="53"/>
        <v>0</v>
      </c>
      <c r="C284" s="489">
        <f t="shared" si="59"/>
        <v>0</v>
      </c>
      <c r="D284" s="489">
        <f t="shared" si="60"/>
        <v>0</v>
      </c>
      <c r="E284" s="490">
        <f t="shared" si="54"/>
        <v>0</v>
      </c>
      <c r="F284" s="489">
        <f t="shared" si="61"/>
        <v>0</v>
      </c>
      <c r="G284" s="489">
        <f t="shared" si="62"/>
        <v>0</v>
      </c>
      <c r="H284" s="489">
        <f t="shared" si="63"/>
        <v>0</v>
      </c>
      <c r="I284" s="489">
        <f t="shared" si="55"/>
        <v>0</v>
      </c>
      <c r="J284" s="571">
        <f t="shared" si="64"/>
        <v>0</v>
      </c>
      <c r="K284" s="571">
        <f t="shared" si="56"/>
        <v>0</v>
      </c>
      <c r="L284" s="587">
        <f t="shared" si="65"/>
        <v>1</v>
      </c>
      <c r="M284" s="571">
        <f t="shared" si="57"/>
        <v>0</v>
      </c>
    </row>
    <row r="285" spans="1:13">
      <c r="A285" s="342">
        <f t="shared" si="58"/>
        <v>0</v>
      </c>
      <c r="B285" s="343">
        <f t="shared" si="53"/>
        <v>0</v>
      </c>
      <c r="C285" s="489">
        <f t="shared" si="59"/>
        <v>0</v>
      </c>
      <c r="D285" s="489">
        <f t="shared" si="60"/>
        <v>0</v>
      </c>
      <c r="E285" s="490">
        <f t="shared" si="54"/>
        <v>0</v>
      </c>
      <c r="F285" s="489">
        <f t="shared" si="61"/>
        <v>0</v>
      </c>
      <c r="G285" s="489">
        <f t="shared" si="62"/>
        <v>0</v>
      </c>
      <c r="H285" s="489">
        <f t="shared" si="63"/>
        <v>0</v>
      </c>
      <c r="I285" s="489">
        <f t="shared" si="55"/>
        <v>0</v>
      </c>
      <c r="J285" s="571">
        <f t="shared" si="64"/>
        <v>0</v>
      </c>
      <c r="K285" s="571">
        <f t="shared" si="56"/>
        <v>0</v>
      </c>
      <c r="L285" s="587">
        <f t="shared" si="65"/>
        <v>1</v>
      </c>
      <c r="M285" s="571">
        <f t="shared" si="57"/>
        <v>0</v>
      </c>
    </row>
    <row r="286" spans="1:13">
      <c r="A286" s="342">
        <f t="shared" si="58"/>
        <v>0</v>
      </c>
      <c r="B286" s="343">
        <f t="shared" si="53"/>
        <v>0</v>
      </c>
      <c r="C286" s="489">
        <f t="shared" si="59"/>
        <v>0</v>
      </c>
      <c r="D286" s="489">
        <f t="shared" si="60"/>
        <v>0</v>
      </c>
      <c r="E286" s="490">
        <f t="shared" si="54"/>
        <v>0</v>
      </c>
      <c r="F286" s="489">
        <f t="shared" si="61"/>
        <v>0</v>
      </c>
      <c r="G286" s="489">
        <f t="shared" si="62"/>
        <v>0</v>
      </c>
      <c r="H286" s="489">
        <f t="shared" si="63"/>
        <v>0</v>
      </c>
      <c r="I286" s="489">
        <f t="shared" si="55"/>
        <v>0</v>
      </c>
      <c r="J286" s="571">
        <f t="shared" si="64"/>
        <v>0</v>
      </c>
      <c r="K286" s="571">
        <f t="shared" si="56"/>
        <v>0</v>
      </c>
      <c r="L286" s="587">
        <f t="shared" si="65"/>
        <v>1</v>
      </c>
      <c r="M286" s="571">
        <f t="shared" si="57"/>
        <v>0</v>
      </c>
    </row>
    <row r="287" spans="1:13">
      <c r="A287" s="342">
        <f t="shared" si="58"/>
        <v>0</v>
      </c>
      <c r="B287" s="343">
        <f t="shared" si="53"/>
        <v>0</v>
      </c>
      <c r="C287" s="489">
        <f t="shared" si="59"/>
        <v>0</v>
      </c>
      <c r="D287" s="489">
        <f t="shared" si="60"/>
        <v>0</v>
      </c>
      <c r="E287" s="490">
        <f t="shared" si="54"/>
        <v>0</v>
      </c>
      <c r="F287" s="489">
        <f t="shared" si="61"/>
        <v>0</v>
      </c>
      <c r="G287" s="489">
        <f t="shared" si="62"/>
        <v>0</v>
      </c>
      <c r="H287" s="489">
        <f t="shared" si="63"/>
        <v>0</v>
      </c>
      <c r="I287" s="489">
        <f t="shared" si="55"/>
        <v>0</v>
      </c>
      <c r="J287" s="571">
        <f t="shared" si="64"/>
        <v>0</v>
      </c>
      <c r="K287" s="571">
        <f t="shared" si="56"/>
        <v>0</v>
      </c>
      <c r="L287" s="587">
        <f t="shared" si="65"/>
        <v>1</v>
      </c>
      <c r="M287" s="571">
        <f t="shared" si="57"/>
        <v>0</v>
      </c>
    </row>
    <row r="288" spans="1:13">
      <c r="A288" s="342">
        <f t="shared" si="58"/>
        <v>0</v>
      </c>
      <c r="B288" s="343">
        <f t="shared" si="53"/>
        <v>0</v>
      </c>
      <c r="C288" s="489">
        <f t="shared" si="59"/>
        <v>0</v>
      </c>
      <c r="D288" s="489">
        <f t="shared" si="60"/>
        <v>0</v>
      </c>
      <c r="E288" s="490">
        <f t="shared" si="54"/>
        <v>0</v>
      </c>
      <c r="F288" s="489">
        <f t="shared" si="61"/>
        <v>0</v>
      </c>
      <c r="G288" s="489">
        <f t="shared" si="62"/>
        <v>0</v>
      </c>
      <c r="H288" s="489">
        <f t="shared" si="63"/>
        <v>0</v>
      </c>
      <c r="I288" s="489">
        <f t="shared" si="55"/>
        <v>0</v>
      </c>
      <c r="J288" s="571">
        <f t="shared" si="64"/>
        <v>0</v>
      </c>
      <c r="K288" s="571">
        <f t="shared" si="56"/>
        <v>0</v>
      </c>
      <c r="L288" s="587">
        <f t="shared" si="65"/>
        <v>1</v>
      </c>
      <c r="M288" s="571">
        <f t="shared" si="57"/>
        <v>0</v>
      </c>
    </row>
    <row r="289" spans="1:13">
      <c r="A289" s="342">
        <f t="shared" si="58"/>
        <v>0</v>
      </c>
      <c r="B289" s="343">
        <f t="shared" si="53"/>
        <v>0</v>
      </c>
      <c r="C289" s="489">
        <f t="shared" si="59"/>
        <v>0</v>
      </c>
      <c r="D289" s="489">
        <f t="shared" si="60"/>
        <v>0</v>
      </c>
      <c r="E289" s="490">
        <f t="shared" si="54"/>
        <v>0</v>
      </c>
      <c r="F289" s="489">
        <f t="shared" si="61"/>
        <v>0</v>
      </c>
      <c r="G289" s="489">
        <f t="shared" si="62"/>
        <v>0</v>
      </c>
      <c r="H289" s="489">
        <f t="shared" si="63"/>
        <v>0</v>
      </c>
      <c r="I289" s="489">
        <f t="shared" si="55"/>
        <v>0</v>
      </c>
      <c r="J289" s="571">
        <f t="shared" si="64"/>
        <v>0</v>
      </c>
      <c r="K289" s="571">
        <f t="shared" si="56"/>
        <v>0</v>
      </c>
      <c r="L289" s="587">
        <f t="shared" si="65"/>
        <v>1</v>
      </c>
      <c r="M289" s="571">
        <f t="shared" si="57"/>
        <v>0</v>
      </c>
    </row>
    <row r="290" spans="1:13">
      <c r="A290" s="342">
        <f t="shared" si="58"/>
        <v>0</v>
      </c>
      <c r="B290" s="343">
        <f t="shared" si="53"/>
        <v>0</v>
      </c>
      <c r="C290" s="489">
        <f t="shared" si="59"/>
        <v>0</v>
      </c>
      <c r="D290" s="489">
        <f t="shared" si="60"/>
        <v>0</v>
      </c>
      <c r="E290" s="490">
        <f t="shared" si="54"/>
        <v>0</v>
      </c>
      <c r="F290" s="489">
        <f t="shared" si="61"/>
        <v>0</v>
      </c>
      <c r="G290" s="489">
        <f t="shared" si="62"/>
        <v>0</v>
      </c>
      <c r="H290" s="489">
        <f t="shared" si="63"/>
        <v>0</v>
      </c>
      <c r="I290" s="489">
        <f t="shared" si="55"/>
        <v>0</v>
      </c>
      <c r="J290" s="571">
        <f t="shared" si="64"/>
        <v>0</v>
      </c>
      <c r="K290" s="571">
        <f t="shared" si="56"/>
        <v>0</v>
      </c>
      <c r="L290" s="587">
        <f t="shared" si="65"/>
        <v>1</v>
      </c>
      <c r="M290" s="571">
        <f t="shared" si="57"/>
        <v>0</v>
      </c>
    </row>
    <row r="291" spans="1:13">
      <c r="A291" s="342">
        <f t="shared" si="58"/>
        <v>0</v>
      </c>
      <c r="B291" s="343">
        <f t="shared" si="53"/>
        <v>0</v>
      </c>
      <c r="C291" s="489">
        <f t="shared" si="59"/>
        <v>0</v>
      </c>
      <c r="D291" s="489">
        <f t="shared" si="60"/>
        <v>0</v>
      </c>
      <c r="E291" s="490">
        <f t="shared" si="54"/>
        <v>0</v>
      </c>
      <c r="F291" s="489">
        <f t="shared" si="61"/>
        <v>0</v>
      </c>
      <c r="G291" s="489">
        <f t="shared" si="62"/>
        <v>0</v>
      </c>
      <c r="H291" s="489">
        <f t="shared" si="63"/>
        <v>0</v>
      </c>
      <c r="I291" s="489">
        <f t="shared" si="55"/>
        <v>0</v>
      </c>
      <c r="J291" s="571">
        <f t="shared" si="64"/>
        <v>0</v>
      </c>
      <c r="K291" s="571">
        <f t="shared" si="56"/>
        <v>0</v>
      </c>
      <c r="L291" s="587">
        <f t="shared" si="65"/>
        <v>1</v>
      </c>
      <c r="M291" s="571">
        <f t="shared" si="57"/>
        <v>0</v>
      </c>
    </row>
    <row r="292" spans="1:13">
      <c r="A292" s="342">
        <f t="shared" si="58"/>
        <v>0</v>
      </c>
      <c r="B292" s="343">
        <f t="shared" si="53"/>
        <v>0</v>
      </c>
      <c r="C292" s="489">
        <f t="shared" si="59"/>
        <v>0</v>
      </c>
      <c r="D292" s="489">
        <f t="shared" si="60"/>
        <v>0</v>
      </c>
      <c r="E292" s="490">
        <f t="shared" si="54"/>
        <v>0</v>
      </c>
      <c r="F292" s="489">
        <f t="shared" si="61"/>
        <v>0</v>
      </c>
      <c r="G292" s="489">
        <f t="shared" si="62"/>
        <v>0</v>
      </c>
      <c r="H292" s="489">
        <f t="shared" si="63"/>
        <v>0</v>
      </c>
      <c r="I292" s="489">
        <f t="shared" si="55"/>
        <v>0</v>
      </c>
      <c r="J292" s="571">
        <f t="shared" si="64"/>
        <v>0</v>
      </c>
      <c r="K292" s="571">
        <f t="shared" si="56"/>
        <v>0</v>
      </c>
      <c r="L292" s="587">
        <f t="shared" si="65"/>
        <v>1</v>
      </c>
      <c r="M292" s="571">
        <f t="shared" si="57"/>
        <v>0</v>
      </c>
    </row>
    <row r="293" spans="1:13">
      <c r="A293" s="342">
        <f t="shared" si="58"/>
        <v>0</v>
      </c>
      <c r="B293" s="343">
        <f t="shared" si="53"/>
        <v>0</v>
      </c>
      <c r="C293" s="489">
        <f t="shared" si="59"/>
        <v>0</v>
      </c>
      <c r="D293" s="489">
        <f t="shared" si="60"/>
        <v>0</v>
      </c>
      <c r="E293" s="490">
        <f t="shared" si="54"/>
        <v>0</v>
      </c>
      <c r="F293" s="489">
        <f t="shared" si="61"/>
        <v>0</v>
      </c>
      <c r="G293" s="489">
        <f t="shared" si="62"/>
        <v>0</v>
      </c>
      <c r="H293" s="489">
        <f t="shared" si="63"/>
        <v>0</v>
      </c>
      <c r="I293" s="489">
        <f t="shared" si="55"/>
        <v>0</v>
      </c>
      <c r="J293" s="571">
        <f t="shared" si="64"/>
        <v>0</v>
      </c>
      <c r="K293" s="571">
        <f t="shared" si="56"/>
        <v>0</v>
      </c>
      <c r="L293" s="587">
        <f t="shared" si="65"/>
        <v>1</v>
      </c>
      <c r="M293" s="571">
        <f t="shared" si="57"/>
        <v>0</v>
      </c>
    </row>
    <row r="294" spans="1:13">
      <c r="A294" s="342">
        <f t="shared" si="58"/>
        <v>0</v>
      </c>
      <c r="B294" s="343">
        <f t="shared" si="53"/>
        <v>0</v>
      </c>
      <c r="C294" s="489">
        <f t="shared" si="59"/>
        <v>0</v>
      </c>
      <c r="D294" s="489">
        <f t="shared" si="60"/>
        <v>0</v>
      </c>
      <c r="E294" s="490">
        <f t="shared" si="54"/>
        <v>0</v>
      </c>
      <c r="F294" s="489">
        <f t="shared" si="61"/>
        <v>0</v>
      </c>
      <c r="G294" s="489">
        <f t="shared" si="62"/>
        <v>0</v>
      </c>
      <c r="H294" s="489">
        <f t="shared" si="63"/>
        <v>0</v>
      </c>
      <c r="I294" s="489">
        <f t="shared" si="55"/>
        <v>0</v>
      </c>
      <c r="J294" s="571">
        <f t="shared" si="64"/>
        <v>0</v>
      </c>
      <c r="K294" s="571">
        <f t="shared" si="56"/>
        <v>0</v>
      </c>
      <c r="L294" s="587">
        <f t="shared" si="65"/>
        <v>1</v>
      </c>
      <c r="M294" s="571">
        <f t="shared" si="57"/>
        <v>0</v>
      </c>
    </row>
    <row r="295" spans="1:13">
      <c r="A295" s="342">
        <f t="shared" si="58"/>
        <v>0</v>
      </c>
      <c r="B295" s="343">
        <f t="shared" si="53"/>
        <v>0</v>
      </c>
      <c r="C295" s="489">
        <f t="shared" si="59"/>
        <v>0</v>
      </c>
      <c r="D295" s="489">
        <f t="shared" si="60"/>
        <v>0</v>
      </c>
      <c r="E295" s="490">
        <f t="shared" si="54"/>
        <v>0</v>
      </c>
      <c r="F295" s="489">
        <f t="shared" si="61"/>
        <v>0</v>
      </c>
      <c r="G295" s="489">
        <f t="shared" si="62"/>
        <v>0</v>
      </c>
      <c r="H295" s="489">
        <f t="shared" si="63"/>
        <v>0</v>
      </c>
      <c r="I295" s="489">
        <f t="shared" si="55"/>
        <v>0</v>
      </c>
      <c r="J295" s="571">
        <f t="shared" si="64"/>
        <v>0</v>
      </c>
      <c r="K295" s="571">
        <f t="shared" si="56"/>
        <v>0</v>
      </c>
      <c r="L295" s="587">
        <f t="shared" si="65"/>
        <v>1</v>
      </c>
      <c r="M295" s="571">
        <f t="shared" si="57"/>
        <v>0</v>
      </c>
    </row>
    <row r="296" spans="1:13">
      <c r="A296" s="342">
        <f t="shared" si="58"/>
        <v>0</v>
      </c>
      <c r="B296" s="343">
        <f t="shared" si="53"/>
        <v>0</v>
      </c>
      <c r="C296" s="489">
        <f t="shared" si="59"/>
        <v>0</v>
      </c>
      <c r="D296" s="489">
        <f t="shared" si="60"/>
        <v>0</v>
      </c>
      <c r="E296" s="490">
        <f t="shared" si="54"/>
        <v>0</v>
      </c>
      <c r="F296" s="489">
        <f t="shared" si="61"/>
        <v>0</v>
      </c>
      <c r="G296" s="489">
        <f t="shared" si="62"/>
        <v>0</v>
      </c>
      <c r="H296" s="489">
        <f t="shared" si="63"/>
        <v>0</v>
      </c>
      <c r="I296" s="489">
        <f t="shared" si="55"/>
        <v>0</v>
      </c>
      <c r="J296" s="571">
        <f t="shared" si="64"/>
        <v>0</v>
      </c>
      <c r="K296" s="571">
        <f t="shared" si="56"/>
        <v>0</v>
      </c>
      <c r="L296" s="587">
        <f t="shared" si="65"/>
        <v>1</v>
      </c>
      <c r="M296" s="571">
        <f t="shared" si="57"/>
        <v>0</v>
      </c>
    </row>
    <row r="297" spans="1:13">
      <c r="A297" s="342">
        <f t="shared" si="58"/>
        <v>0</v>
      </c>
      <c r="B297" s="343">
        <f t="shared" si="53"/>
        <v>0</v>
      </c>
      <c r="C297" s="489">
        <f t="shared" si="59"/>
        <v>0</v>
      </c>
      <c r="D297" s="489">
        <f t="shared" si="60"/>
        <v>0</v>
      </c>
      <c r="E297" s="490">
        <f t="shared" si="54"/>
        <v>0</v>
      </c>
      <c r="F297" s="489">
        <f t="shared" si="61"/>
        <v>0</v>
      </c>
      <c r="G297" s="489">
        <f t="shared" si="62"/>
        <v>0</v>
      </c>
      <c r="H297" s="489">
        <f t="shared" si="63"/>
        <v>0</v>
      </c>
      <c r="I297" s="489">
        <f t="shared" si="55"/>
        <v>0</v>
      </c>
      <c r="J297" s="571">
        <f t="shared" si="64"/>
        <v>0</v>
      </c>
      <c r="K297" s="571">
        <f t="shared" si="56"/>
        <v>0</v>
      </c>
      <c r="L297" s="587">
        <f t="shared" si="65"/>
        <v>1</v>
      </c>
      <c r="M297" s="571">
        <f t="shared" si="57"/>
        <v>0</v>
      </c>
    </row>
    <row r="298" spans="1:13">
      <c r="A298" s="342">
        <f t="shared" si="58"/>
        <v>0</v>
      </c>
      <c r="B298" s="343">
        <f t="shared" si="53"/>
        <v>0</v>
      </c>
      <c r="C298" s="489">
        <f t="shared" si="59"/>
        <v>0</v>
      </c>
      <c r="D298" s="489">
        <f t="shared" si="60"/>
        <v>0</v>
      </c>
      <c r="E298" s="490">
        <f t="shared" si="54"/>
        <v>0</v>
      </c>
      <c r="F298" s="489">
        <f t="shared" si="61"/>
        <v>0</v>
      </c>
      <c r="G298" s="489">
        <f t="shared" si="62"/>
        <v>0</v>
      </c>
      <c r="H298" s="489">
        <f t="shared" si="63"/>
        <v>0</v>
      </c>
      <c r="I298" s="489">
        <f t="shared" si="55"/>
        <v>0</v>
      </c>
      <c r="J298" s="571">
        <f t="shared" si="64"/>
        <v>0</v>
      </c>
      <c r="K298" s="571">
        <f t="shared" si="56"/>
        <v>0</v>
      </c>
      <c r="L298" s="587">
        <f t="shared" si="65"/>
        <v>1</v>
      </c>
      <c r="M298" s="571">
        <f t="shared" si="57"/>
        <v>0</v>
      </c>
    </row>
    <row r="299" spans="1:13">
      <c r="A299" s="342">
        <f t="shared" si="58"/>
        <v>0</v>
      </c>
      <c r="B299" s="343">
        <f t="shared" si="53"/>
        <v>0</v>
      </c>
      <c r="C299" s="489">
        <f t="shared" si="59"/>
        <v>0</v>
      </c>
      <c r="D299" s="489">
        <f t="shared" si="60"/>
        <v>0</v>
      </c>
      <c r="E299" s="490">
        <f t="shared" si="54"/>
        <v>0</v>
      </c>
      <c r="F299" s="489">
        <f t="shared" si="61"/>
        <v>0</v>
      </c>
      <c r="G299" s="489">
        <f t="shared" si="62"/>
        <v>0</v>
      </c>
      <c r="H299" s="489">
        <f t="shared" si="63"/>
        <v>0</v>
      </c>
      <c r="I299" s="489">
        <f t="shared" si="55"/>
        <v>0</v>
      </c>
      <c r="J299" s="571">
        <f t="shared" si="64"/>
        <v>0</v>
      </c>
      <c r="K299" s="571">
        <f t="shared" si="56"/>
        <v>0</v>
      </c>
      <c r="L299" s="587">
        <f t="shared" si="65"/>
        <v>1</v>
      </c>
      <c r="M299" s="571">
        <f t="shared" si="57"/>
        <v>0</v>
      </c>
    </row>
    <row r="300" spans="1:13">
      <c r="A300" s="342">
        <f t="shared" si="58"/>
        <v>0</v>
      </c>
      <c r="B300" s="343">
        <f t="shared" si="53"/>
        <v>0</v>
      </c>
      <c r="C300" s="489">
        <f t="shared" si="59"/>
        <v>0</v>
      </c>
      <c r="D300" s="489">
        <f t="shared" si="60"/>
        <v>0</v>
      </c>
      <c r="E300" s="490">
        <f t="shared" si="54"/>
        <v>0</v>
      </c>
      <c r="F300" s="489">
        <f t="shared" si="61"/>
        <v>0</v>
      </c>
      <c r="G300" s="489">
        <f t="shared" si="62"/>
        <v>0</v>
      </c>
      <c r="H300" s="489">
        <f t="shared" si="63"/>
        <v>0</v>
      </c>
      <c r="I300" s="489">
        <f t="shared" si="55"/>
        <v>0</v>
      </c>
      <c r="J300" s="571">
        <f t="shared" si="64"/>
        <v>0</v>
      </c>
      <c r="K300" s="571">
        <f t="shared" si="56"/>
        <v>0</v>
      </c>
      <c r="L300" s="587">
        <f t="shared" si="65"/>
        <v>1</v>
      </c>
      <c r="M300" s="571">
        <f t="shared" si="57"/>
        <v>0</v>
      </c>
    </row>
    <row r="301" spans="1:13">
      <c r="A301" s="342">
        <f t="shared" si="58"/>
        <v>0</v>
      </c>
      <c r="B301" s="343">
        <f t="shared" si="53"/>
        <v>0</v>
      </c>
      <c r="C301" s="489">
        <f t="shared" si="59"/>
        <v>0</v>
      </c>
      <c r="D301" s="489">
        <f t="shared" si="60"/>
        <v>0</v>
      </c>
      <c r="E301" s="490">
        <f t="shared" si="54"/>
        <v>0</v>
      </c>
      <c r="F301" s="489">
        <f t="shared" si="61"/>
        <v>0</v>
      </c>
      <c r="G301" s="489">
        <f t="shared" si="62"/>
        <v>0</v>
      </c>
      <c r="H301" s="489">
        <f t="shared" si="63"/>
        <v>0</v>
      </c>
      <c r="I301" s="489">
        <f t="shared" si="55"/>
        <v>0</v>
      </c>
      <c r="J301" s="571">
        <f t="shared" si="64"/>
        <v>0</v>
      </c>
      <c r="K301" s="571">
        <f t="shared" si="56"/>
        <v>0</v>
      </c>
      <c r="L301" s="587">
        <f t="shared" si="65"/>
        <v>1</v>
      </c>
      <c r="M301" s="571">
        <f t="shared" si="57"/>
        <v>0</v>
      </c>
    </row>
    <row r="302" spans="1:13">
      <c r="A302" s="342">
        <f t="shared" si="58"/>
        <v>0</v>
      </c>
      <c r="B302" s="343">
        <f t="shared" si="53"/>
        <v>0</v>
      </c>
      <c r="C302" s="489">
        <f t="shared" si="59"/>
        <v>0</v>
      </c>
      <c r="D302" s="489">
        <f t="shared" si="60"/>
        <v>0</v>
      </c>
      <c r="E302" s="490">
        <f t="shared" si="54"/>
        <v>0</v>
      </c>
      <c r="F302" s="489">
        <f t="shared" si="61"/>
        <v>0</v>
      </c>
      <c r="G302" s="489">
        <f t="shared" si="62"/>
        <v>0</v>
      </c>
      <c r="H302" s="489">
        <f t="shared" si="63"/>
        <v>0</v>
      </c>
      <c r="I302" s="489">
        <f t="shared" si="55"/>
        <v>0</v>
      </c>
      <c r="J302" s="571">
        <f t="shared" si="64"/>
        <v>0</v>
      </c>
      <c r="K302" s="571">
        <f t="shared" si="56"/>
        <v>0</v>
      </c>
      <c r="L302" s="587">
        <f t="shared" si="65"/>
        <v>1</v>
      </c>
      <c r="M302" s="571">
        <f t="shared" si="57"/>
        <v>0</v>
      </c>
    </row>
    <row r="303" spans="1:13">
      <c r="A303" s="342">
        <f t="shared" si="58"/>
        <v>0</v>
      </c>
      <c r="B303" s="343">
        <f t="shared" si="53"/>
        <v>0</v>
      </c>
      <c r="C303" s="489">
        <f t="shared" si="59"/>
        <v>0</v>
      </c>
      <c r="D303" s="489">
        <f t="shared" si="60"/>
        <v>0</v>
      </c>
      <c r="E303" s="490">
        <f t="shared" si="54"/>
        <v>0</v>
      </c>
      <c r="F303" s="489">
        <f t="shared" si="61"/>
        <v>0</v>
      </c>
      <c r="G303" s="489">
        <f t="shared" si="62"/>
        <v>0</v>
      </c>
      <c r="H303" s="489">
        <f t="shared" si="63"/>
        <v>0</v>
      </c>
      <c r="I303" s="489">
        <f t="shared" si="55"/>
        <v>0</v>
      </c>
      <c r="J303" s="571">
        <f t="shared" si="64"/>
        <v>0</v>
      </c>
      <c r="K303" s="571">
        <f t="shared" si="56"/>
        <v>0</v>
      </c>
      <c r="L303" s="587">
        <f t="shared" si="65"/>
        <v>1</v>
      </c>
      <c r="M303" s="571">
        <f t="shared" si="57"/>
        <v>0</v>
      </c>
    </row>
    <row r="304" spans="1:13">
      <c r="A304" s="342">
        <f t="shared" si="58"/>
        <v>0</v>
      </c>
      <c r="B304" s="343">
        <f t="shared" si="53"/>
        <v>0</v>
      </c>
      <c r="C304" s="489">
        <f t="shared" si="59"/>
        <v>0</v>
      </c>
      <c r="D304" s="489">
        <f t="shared" si="60"/>
        <v>0</v>
      </c>
      <c r="E304" s="490">
        <f t="shared" si="54"/>
        <v>0</v>
      </c>
      <c r="F304" s="489">
        <f t="shared" si="61"/>
        <v>0</v>
      </c>
      <c r="G304" s="489">
        <f t="shared" si="62"/>
        <v>0</v>
      </c>
      <c r="H304" s="489">
        <f t="shared" si="63"/>
        <v>0</v>
      </c>
      <c r="I304" s="489">
        <f t="shared" si="55"/>
        <v>0</v>
      </c>
      <c r="J304" s="571">
        <f t="shared" si="64"/>
        <v>0</v>
      </c>
      <c r="K304" s="571">
        <f t="shared" si="56"/>
        <v>0</v>
      </c>
      <c r="L304" s="587">
        <f t="shared" si="65"/>
        <v>1</v>
      </c>
      <c r="M304" s="571">
        <f t="shared" si="57"/>
        <v>0</v>
      </c>
    </row>
    <row r="305" spans="1:13">
      <c r="A305" s="342">
        <f t="shared" si="58"/>
        <v>0</v>
      </c>
      <c r="B305" s="343">
        <f t="shared" si="53"/>
        <v>0</v>
      </c>
      <c r="C305" s="489">
        <f t="shared" si="59"/>
        <v>0</v>
      </c>
      <c r="D305" s="489">
        <f t="shared" si="60"/>
        <v>0</v>
      </c>
      <c r="E305" s="490">
        <f t="shared" si="54"/>
        <v>0</v>
      </c>
      <c r="F305" s="489">
        <f t="shared" si="61"/>
        <v>0</v>
      </c>
      <c r="G305" s="489">
        <f t="shared" si="62"/>
        <v>0</v>
      </c>
      <c r="H305" s="489">
        <f t="shared" si="63"/>
        <v>0</v>
      </c>
      <c r="I305" s="489">
        <f t="shared" si="55"/>
        <v>0</v>
      </c>
      <c r="J305" s="571">
        <f t="shared" si="64"/>
        <v>0</v>
      </c>
      <c r="K305" s="571">
        <f t="shared" si="56"/>
        <v>0</v>
      </c>
      <c r="L305" s="587">
        <f t="shared" si="65"/>
        <v>1</v>
      </c>
      <c r="M305" s="571">
        <f t="shared" si="57"/>
        <v>0</v>
      </c>
    </row>
    <row r="306" spans="1:13">
      <c r="A306" s="342">
        <f t="shared" si="58"/>
        <v>0</v>
      </c>
      <c r="B306" s="343">
        <f t="shared" si="53"/>
        <v>0</v>
      </c>
      <c r="C306" s="489">
        <f t="shared" si="59"/>
        <v>0</v>
      </c>
      <c r="D306" s="489">
        <f t="shared" si="60"/>
        <v>0</v>
      </c>
      <c r="E306" s="490">
        <f t="shared" si="54"/>
        <v>0</v>
      </c>
      <c r="F306" s="489">
        <f t="shared" si="61"/>
        <v>0</v>
      </c>
      <c r="G306" s="489">
        <f t="shared" si="62"/>
        <v>0</v>
      </c>
      <c r="H306" s="489">
        <f t="shared" si="63"/>
        <v>0</v>
      </c>
      <c r="I306" s="489">
        <f t="shared" si="55"/>
        <v>0</v>
      </c>
      <c r="J306" s="571">
        <f t="shared" si="64"/>
        <v>0</v>
      </c>
      <c r="K306" s="571">
        <f t="shared" si="56"/>
        <v>0</v>
      </c>
      <c r="L306" s="587">
        <f t="shared" si="65"/>
        <v>1</v>
      </c>
      <c r="M306" s="571">
        <f t="shared" si="57"/>
        <v>0</v>
      </c>
    </row>
    <row r="307" spans="1:13">
      <c r="A307" s="342">
        <f t="shared" si="58"/>
        <v>0</v>
      </c>
      <c r="B307" s="343">
        <f t="shared" si="53"/>
        <v>0</v>
      </c>
      <c r="C307" s="489">
        <f t="shared" si="59"/>
        <v>0</v>
      </c>
      <c r="D307" s="489">
        <f t="shared" si="60"/>
        <v>0</v>
      </c>
      <c r="E307" s="490">
        <f t="shared" si="54"/>
        <v>0</v>
      </c>
      <c r="F307" s="489">
        <f t="shared" si="61"/>
        <v>0</v>
      </c>
      <c r="G307" s="489">
        <f t="shared" si="62"/>
        <v>0</v>
      </c>
      <c r="H307" s="489">
        <f t="shared" si="63"/>
        <v>0</v>
      </c>
      <c r="I307" s="489">
        <f t="shared" si="55"/>
        <v>0</v>
      </c>
      <c r="J307" s="571">
        <f t="shared" si="64"/>
        <v>0</v>
      </c>
      <c r="K307" s="571">
        <f t="shared" si="56"/>
        <v>0</v>
      </c>
      <c r="L307" s="587">
        <f t="shared" si="65"/>
        <v>1</v>
      </c>
      <c r="M307" s="571">
        <f t="shared" si="57"/>
        <v>0</v>
      </c>
    </row>
    <row r="308" spans="1:13">
      <c r="A308" s="342">
        <f t="shared" si="58"/>
        <v>0</v>
      </c>
      <c r="B308" s="343">
        <f t="shared" si="53"/>
        <v>0</v>
      </c>
      <c r="C308" s="489">
        <f t="shared" si="59"/>
        <v>0</v>
      </c>
      <c r="D308" s="489">
        <f t="shared" si="60"/>
        <v>0</v>
      </c>
      <c r="E308" s="490">
        <f t="shared" si="54"/>
        <v>0</v>
      </c>
      <c r="F308" s="489">
        <f t="shared" si="61"/>
        <v>0</v>
      </c>
      <c r="G308" s="489">
        <f t="shared" si="62"/>
        <v>0</v>
      </c>
      <c r="H308" s="489">
        <f t="shared" si="63"/>
        <v>0</v>
      </c>
      <c r="I308" s="489">
        <f t="shared" si="55"/>
        <v>0</v>
      </c>
      <c r="J308" s="571">
        <f t="shared" si="64"/>
        <v>0</v>
      </c>
      <c r="K308" s="571">
        <f t="shared" si="56"/>
        <v>0</v>
      </c>
      <c r="L308" s="587">
        <f t="shared" si="65"/>
        <v>1</v>
      </c>
      <c r="M308" s="571">
        <f t="shared" si="57"/>
        <v>0</v>
      </c>
    </row>
    <row r="309" spans="1:13">
      <c r="A309" s="342">
        <f t="shared" si="58"/>
        <v>0</v>
      </c>
      <c r="B309" s="343">
        <f t="shared" si="53"/>
        <v>0</v>
      </c>
      <c r="C309" s="489">
        <f t="shared" si="59"/>
        <v>0</v>
      </c>
      <c r="D309" s="489">
        <f t="shared" si="60"/>
        <v>0</v>
      </c>
      <c r="E309" s="490">
        <f t="shared" si="54"/>
        <v>0</v>
      </c>
      <c r="F309" s="489">
        <f t="shared" si="61"/>
        <v>0</v>
      </c>
      <c r="G309" s="489">
        <f t="shared" si="62"/>
        <v>0</v>
      </c>
      <c r="H309" s="489">
        <f t="shared" si="63"/>
        <v>0</v>
      </c>
      <c r="I309" s="489">
        <f t="shared" si="55"/>
        <v>0</v>
      </c>
      <c r="J309" s="571">
        <f t="shared" si="64"/>
        <v>0</v>
      </c>
      <c r="K309" s="571">
        <f t="shared" si="56"/>
        <v>0</v>
      </c>
      <c r="L309" s="587">
        <f t="shared" si="65"/>
        <v>1</v>
      </c>
      <c r="M309" s="571">
        <f t="shared" si="57"/>
        <v>0</v>
      </c>
    </row>
    <row r="310" spans="1:13">
      <c r="A310" s="342">
        <f t="shared" si="58"/>
        <v>0</v>
      </c>
      <c r="B310" s="343">
        <f t="shared" si="53"/>
        <v>0</v>
      </c>
      <c r="C310" s="489">
        <f t="shared" si="59"/>
        <v>0</v>
      </c>
      <c r="D310" s="489">
        <f t="shared" si="60"/>
        <v>0</v>
      </c>
      <c r="E310" s="490">
        <f t="shared" si="54"/>
        <v>0</v>
      </c>
      <c r="F310" s="489">
        <f t="shared" si="61"/>
        <v>0</v>
      </c>
      <c r="G310" s="489">
        <f t="shared" si="62"/>
        <v>0</v>
      </c>
      <c r="H310" s="489">
        <f t="shared" si="63"/>
        <v>0</v>
      </c>
      <c r="I310" s="489">
        <f t="shared" si="55"/>
        <v>0</v>
      </c>
      <c r="J310" s="571">
        <f t="shared" si="64"/>
        <v>0</v>
      </c>
      <c r="K310" s="571">
        <f t="shared" si="56"/>
        <v>0</v>
      </c>
      <c r="L310" s="587">
        <f t="shared" si="65"/>
        <v>1</v>
      </c>
      <c r="M310" s="571">
        <f t="shared" si="57"/>
        <v>0</v>
      </c>
    </row>
    <row r="311" spans="1:13">
      <c r="A311" s="342">
        <f t="shared" si="58"/>
        <v>0</v>
      </c>
      <c r="B311" s="343">
        <f t="shared" si="53"/>
        <v>0</v>
      </c>
      <c r="C311" s="489">
        <f t="shared" si="59"/>
        <v>0</v>
      </c>
      <c r="D311" s="489">
        <f t="shared" si="60"/>
        <v>0</v>
      </c>
      <c r="E311" s="490">
        <f t="shared" si="54"/>
        <v>0</v>
      </c>
      <c r="F311" s="489">
        <f t="shared" si="61"/>
        <v>0</v>
      </c>
      <c r="G311" s="489">
        <f t="shared" si="62"/>
        <v>0</v>
      </c>
      <c r="H311" s="489">
        <f t="shared" si="63"/>
        <v>0</v>
      </c>
      <c r="I311" s="489">
        <f t="shared" si="55"/>
        <v>0</v>
      </c>
      <c r="J311" s="571">
        <f t="shared" si="64"/>
        <v>0</v>
      </c>
      <c r="K311" s="571">
        <f t="shared" si="56"/>
        <v>0</v>
      </c>
      <c r="L311" s="587">
        <f t="shared" si="65"/>
        <v>1</v>
      </c>
      <c r="M311" s="571">
        <f t="shared" si="57"/>
        <v>0</v>
      </c>
    </row>
    <row r="312" spans="1:13">
      <c r="A312" s="342">
        <f t="shared" si="58"/>
        <v>0</v>
      </c>
      <c r="B312" s="343">
        <f t="shared" si="53"/>
        <v>0</v>
      </c>
      <c r="C312" s="489">
        <f t="shared" si="59"/>
        <v>0</v>
      </c>
      <c r="D312" s="489">
        <f t="shared" si="60"/>
        <v>0</v>
      </c>
      <c r="E312" s="490">
        <f t="shared" si="54"/>
        <v>0</v>
      </c>
      <c r="F312" s="489">
        <f t="shared" si="61"/>
        <v>0</v>
      </c>
      <c r="G312" s="489">
        <f t="shared" si="62"/>
        <v>0</v>
      </c>
      <c r="H312" s="489">
        <f t="shared" si="63"/>
        <v>0</v>
      </c>
      <c r="I312" s="489">
        <f t="shared" si="55"/>
        <v>0</v>
      </c>
      <c r="J312" s="571">
        <f t="shared" si="64"/>
        <v>0</v>
      </c>
      <c r="K312" s="571">
        <f t="shared" si="56"/>
        <v>0</v>
      </c>
      <c r="L312" s="587">
        <f t="shared" si="65"/>
        <v>1</v>
      </c>
      <c r="M312" s="571">
        <f t="shared" si="57"/>
        <v>0</v>
      </c>
    </row>
    <row r="313" spans="1:13">
      <c r="A313" s="342">
        <f t="shared" si="58"/>
        <v>0</v>
      </c>
      <c r="B313" s="343">
        <f t="shared" si="53"/>
        <v>0</v>
      </c>
      <c r="C313" s="489">
        <f t="shared" si="59"/>
        <v>0</v>
      </c>
      <c r="D313" s="489">
        <f t="shared" si="60"/>
        <v>0</v>
      </c>
      <c r="E313" s="490">
        <f t="shared" si="54"/>
        <v>0</v>
      </c>
      <c r="F313" s="489">
        <f t="shared" si="61"/>
        <v>0</v>
      </c>
      <c r="G313" s="489">
        <f t="shared" si="62"/>
        <v>0</v>
      </c>
      <c r="H313" s="489">
        <f t="shared" si="63"/>
        <v>0</v>
      </c>
      <c r="I313" s="489">
        <f t="shared" si="55"/>
        <v>0</v>
      </c>
      <c r="J313" s="571">
        <f t="shared" si="64"/>
        <v>0</v>
      </c>
      <c r="K313" s="571">
        <f t="shared" si="56"/>
        <v>0</v>
      </c>
      <c r="L313" s="587">
        <f t="shared" si="65"/>
        <v>1</v>
      </c>
      <c r="M313" s="571">
        <f t="shared" si="57"/>
        <v>0</v>
      </c>
    </row>
    <row r="314" spans="1:13">
      <c r="A314" s="342">
        <f t="shared" si="58"/>
        <v>0</v>
      </c>
      <c r="B314" s="343">
        <f t="shared" si="53"/>
        <v>0</v>
      </c>
      <c r="C314" s="489">
        <f t="shared" si="59"/>
        <v>0</v>
      </c>
      <c r="D314" s="489">
        <f t="shared" si="60"/>
        <v>0</v>
      </c>
      <c r="E314" s="490">
        <f t="shared" si="54"/>
        <v>0</v>
      </c>
      <c r="F314" s="489">
        <f t="shared" si="61"/>
        <v>0</v>
      </c>
      <c r="G314" s="489">
        <f t="shared" si="62"/>
        <v>0</v>
      </c>
      <c r="H314" s="489">
        <f t="shared" si="63"/>
        <v>0</v>
      </c>
      <c r="I314" s="489">
        <f t="shared" si="55"/>
        <v>0</v>
      </c>
      <c r="J314" s="571">
        <f t="shared" si="64"/>
        <v>0</v>
      </c>
      <c r="K314" s="571">
        <f t="shared" si="56"/>
        <v>0</v>
      </c>
      <c r="L314" s="587">
        <f t="shared" si="65"/>
        <v>1</v>
      </c>
      <c r="M314" s="571">
        <f t="shared" si="57"/>
        <v>0</v>
      </c>
    </row>
    <row r="315" spans="1:13">
      <c r="A315" s="342">
        <f t="shared" si="58"/>
        <v>0</v>
      </c>
      <c r="B315" s="343">
        <f t="shared" si="53"/>
        <v>0</v>
      </c>
      <c r="C315" s="489">
        <f t="shared" si="59"/>
        <v>0</v>
      </c>
      <c r="D315" s="489">
        <f t="shared" si="60"/>
        <v>0</v>
      </c>
      <c r="E315" s="490">
        <f t="shared" si="54"/>
        <v>0</v>
      </c>
      <c r="F315" s="489">
        <f t="shared" si="61"/>
        <v>0</v>
      </c>
      <c r="G315" s="489">
        <f t="shared" si="62"/>
        <v>0</v>
      </c>
      <c r="H315" s="489">
        <f t="shared" si="63"/>
        <v>0</v>
      </c>
      <c r="I315" s="489">
        <f t="shared" si="55"/>
        <v>0</v>
      </c>
      <c r="J315" s="571">
        <f t="shared" si="64"/>
        <v>0</v>
      </c>
      <c r="K315" s="571">
        <f t="shared" si="56"/>
        <v>0</v>
      </c>
      <c r="L315" s="587">
        <f t="shared" si="65"/>
        <v>1</v>
      </c>
      <c r="M315" s="571">
        <f t="shared" si="57"/>
        <v>0</v>
      </c>
    </row>
    <row r="316" spans="1:13">
      <c r="A316" s="342">
        <f t="shared" si="58"/>
        <v>0</v>
      </c>
      <c r="B316" s="343">
        <f t="shared" si="53"/>
        <v>0</v>
      </c>
      <c r="C316" s="489">
        <f t="shared" si="59"/>
        <v>0</v>
      </c>
      <c r="D316" s="489">
        <f t="shared" si="60"/>
        <v>0</v>
      </c>
      <c r="E316" s="490">
        <f t="shared" si="54"/>
        <v>0</v>
      </c>
      <c r="F316" s="489">
        <f t="shared" si="61"/>
        <v>0</v>
      </c>
      <c r="G316" s="489">
        <f t="shared" si="62"/>
        <v>0</v>
      </c>
      <c r="H316" s="489">
        <f t="shared" si="63"/>
        <v>0</v>
      </c>
      <c r="I316" s="489">
        <f t="shared" si="55"/>
        <v>0</v>
      </c>
      <c r="J316" s="571">
        <f t="shared" si="64"/>
        <v>0</v>
      </c>
      <c r="K316" s="571">
        <f t="shared" si="56"/>
        <v>0</v>
      </c>
      <c r="L316" s="587">
        <f t="shared" si="65"/>
        <v>1</v>
      </c>
      <c r="M316" s="571">
        <f t="shared" si="57"/>
        <v>0</v>
      </c>
    </row>
    <row r="317" spans="1:13">
      <c r="A317" s="342">
        <f t="shared" si="58"/>
        <v>0</v>
      </c>
      <c r="B317" s="343">
        <f t="shared" si="53"/>
        <v>0</v>
      </c>
      <c r="C317" s="489">
        <f t="shared" si="59"/>
        <v>0</v>
      </c>
      <c r="D317" s="489">
        <f t="shared" si="60"/>
        <v>0</v>
      </c>
      <c r="E317" s="490">
        <f t="shared" si="54"/>
        <v>0</v>
      </c>
      <c r="F317" s="489">
        <f t="shared" si="61"/>
        <v>0</v>
      </c>
      <c r="G317" s="489">
        <f t="shared" si="62"/>
        <v>0</v>
      </c>
      <c r="H317" s="489">
        <f t="shared" si="63"/>
        <v>0</v>
      </c>
      <c r="I317" s="489">
        <f t="shared" si="55"/>
        <v>0</v>
      </c>
      <c r="J317" s="571">
        <f t="shared" si="64"/>
        <v>0</v>
      </c>
      <c r="K317" s="571">
        <f t="shared" si="56"/>
        <v>0</v>
      </c>
      <c r="L317" s="587">
        <f t="shared" si="65"/>
        <v>1</v>
      </c>
      <c r="M317" s="571">
        <f t="shared" si="57"/>
        <v>0</v>
      </c>
    </row>
    <row r="318" spans="1:13">
      <c r="A318" s="342">
        <f t="shared" si="58"/>
        <v>0</v>
      </c>
      <c r="B318" s="343">
        <f t="shared" si="53"/>
        <v>0</v>
      </c>
      <c r="C318" s="489">
        <f t="shared" si="59"/>
        <v>0</v>
      </c>
      <c r="D318" s="489">
        <f t="shared" si="60"/>
        <v>0</v>
      </c>
      <c r="E318" s="490">
        <f t="shared" si="54"/>
        <v>0</v>
      </c>
      <c r="F318" s="489">
        <f t="shared" si="61"/>
        <v>0</v>
      </c>
      <c r="G318" s="489">
        <f t="shared" si="62"/>
        <v>0</v>
      </c>
      <c r="H318" s="489">
        <f t="shared" si="63"/>
        <v>0</v>
      </c>
      <c r="I318" s="489">
        <f t="shared" si="55"/>
        <v>0</v>
      </c>
      <c r="J318" s="571">
        <f t="shared" si="64"/>
        <v>0</v>
      </c>
      <c r="K318" s="571">
        <f t="shared" si="56"/>
        <v>0</v>
      </c>
      <c r="L318" s="587">
        <f t="shared" si="65"/>
        <v>1</v>
      </c>
      <c r="M318" s="571">
        <f t="shared" si="57"/>
        <v>0</v>
      </c>
    </row>
    <row r="319" spans="1:13">
      <c r="A319" s="342">
        <f t="shared" si="58"/>
        <v>0</v>
      </c>
      <c r="B319" s="343">
        <f t="shared" si="53"/>
        <v>0</v>
      </c>
      <c r="C319" s="489">
        <f t="shared" si="59"/>
        <v>0</v>
      </c>
      <c r="D319" s="489">
        <f t="shared" si="60"/>
        <v>0</v>
      </c>
      <c r="E319" s="490">
        <f t="shared" si="54"/>
        <v>0</v>
      </c>
      <c r="F319" s="489">
        <f t="shared" si="61"/>
        <v>0</v>
      </c>
      <c r="G319" s="489">
        <f t="shared" si="62"/>
        <v>0</v>
      </c>
      <c r="H319" s="489">
        <f t="shared" si="63"/>
        <v>0</v>
      </c>
      <c r="I319" s="489">
        <f t="shared" si="55"/>
        <v>0</v>
      </c>
      <c r="J319" s="571">
        <f t="shared" si="64"/>
        <v>0</v>
      </c>
      <c r="K319" s="571">
        <f t="shared" si="56"/>
        <v>0</v>
      </c>
      <c r="L319" s="587">
        <f t="shared" si="65"/>
        <v>1</v>
      </c>
      <c r="M319" s="571">
        <f t="shared" si="57"/>
        <v>0</v>
      </c>
    </row>
    <row r="320" spans="1:13">
      <c r="A320" s="342">
        <f t="shared" si="58"/>
        <v>0</v>
      </c>
      <c r="B320" s="343">
        <f t="shared" si="53"/>
        <v>0</v>
      </c>
      <c r="C320" s="489">
        <f t="shared" si="59"/>
        <v>0</v>
      </c>
      <c r="D320" s="489">
        <f t="shared" si="60"/>
        <v>0</v>
      </c>
      <c r="E320" s="490">
        <f t="shared" si="54"/>
        <v>0</v>
      </c>
      <c r="F320" s="489">
        <f t="shared" si="61"/>
        <v>0</v>
      </c>
      <c r="G320" s="489">
        <f t="shared" si="62"/>
        <v>0</v>
      </c>
      <c r="H320" s="489">
        <f t="shared" si="63"/>
        <v>0</v>
      </c>
      <c r="I320" s="489">
        <f t="shared" si="55"/>
        <v>0</v>
      </c>
      <c r="J320" s="571">
        <f t="shared" si="64"/>
        <v>0</v>
      </c>
      <c r="K320" s="571">
        <f t="shared" si="56"/>
        <v>0</v>
      </c>
      <c r="L320" s="587">
        <f t="shared" si="65"/>
        <v>1</v>
      </c>
      <c r="M320" s="571">
        <f t="shared" si="57"/>
        <v>0</v>
      </c>
    </row>
    <row r="321" spans="1:13">
      <c r="A321" s="342">
        <f t="shared" si="58"/>
        <v>0</v>
      </c>
      <c r="B321" s="343">
        <f t="shared" si="53"/>
        <v>0</v>
      </c>
      <c r="C321" s="489">
        <f t="shared" si="59"/>
        <v>0</v>
      </c>
      <c r="D321" s="489">
        <f t="shared" si="60"/>
        <v>0</v>
      </c>
      <c r="E321" s="490">
        <f t="shared" si="54"/>
        <v>0</v>
      </c>
      <c r="F321" s="489">
        <f t="shared" si="61"/>
        <v>0</v>
      </c>
      <c r="G321" s="489">
        <f t="shared" si="62"/>
        <v>0</v>
      </c>
      <c r="H321" s="489">
        <f t="shared" si="63"/>
        <v>0</v>
      </c>
      <c r="I321" s="489">
        <f t="shared" si="55"/>
        <v>0</v>
      </c>
      <c r="J321" s="571">
        <f t="shared" si="64"/>
        <v>0</v>
      </c>
      <c r="K321" s="571">
        <f t="shared" si="56"/>
        <v>0</v>
      </c>
      <c r="L321" s="587">
        <f t="shared" si="65"/>
        <v>1</v>
      </c>
      <c r="M321" s="571">
        <f t="shared" si="57"/>
        <v>0</v>
      </c>
    </row>
    <row r="322" spans="1:13">
      <c r="A322" s="342">
        <f t="shared" si="58"/>
        <v>0</v>
      </c>
      <c r="B322" s="343">
        <f t="shared" si="53"/>
        <v>0</v>
      </c>
      <c r="C322" s="489">
        <f t="shared" si="59"/>
        <v>0</v>
      </c>
      <c r="D322" s="489">
        <f t="shared" si="60"/>
        <v>0</v>
      </c>
      <c r="E322" s="490">
        <f t="shared" si="54"/>
        <v>0</v>
      </c>
      <c r="F322" s="489">
        <f t="shared" si="61"/>
        <v>0</v>
      </c>
      <c r="G322" s="489">
        <f t="shared" si="62"/>
        <v>0</v>
      </c>
      <c r="H322" s="489">
        <f t="shared" si="63"/>
        <v>0</v>
      </c>
      <c r="I322" s="489">
        <f t="shared" si="55"/>
        <v>0</v>
      </c>
      <c r="J322" s="571">
        <f t="shared" si="64"/>
        <v>0</v>
      </c>
      <c r="K322" s="571">
        <f t="shared" si="56"/>
        <v>0</v>
      </c>
      <c r="L322" s="587">
        <f t="shared" si="65"/>
        <v>1</v>
      </c>
      <c r="M322" s="571">
        <f t="shared" si="57"/>
        <v>0</v>
      </c>
    </row>
    <row r="323" spans="1:13">
      <c r="A323" s="342">
        <f t="shared" si="58"/>
        <v>0</v>
      </c>
      <c r="B323" s="343">
        <f t="shared" si="53"/>
        <v>0</v>
      </c>
      <c r="C323" s="489">
        <f t="shared" si="59"/>
        <v>0</v>
      </c>
      <c r="D323" s="489">
        <f t="shared" si="60"/>
        <v>0</v>
      </c>
      <c r="E323" s="490">
        <f t="shared" si="54"/>
        <v>0</v>
      </c>
      <c r="F323" s="489">
        <f t="shared" si="61"/>
        <v>0</v>
      </c>
      <c r="G323" s="489">
        <f t="shared" si="62"/>
        <v>0</v>
      </c>
      <c r="H323" s="489">
        <f t="shared" si="63"/>
        <v>0</v>
      </c>
      <c r="I323" s="489">
        <f t="shared" si="55"/>
        <v>0</v>
      </c>
      <c r="J323" s="571">
        <f t="shared" si="64"/>
        <v>0</v>
      </c>
      <c r="K323" s="571">
        <f t="shared" si="56"/>
        <v>0</v>
      </c>
      <c r="L323" s="587">
        <f t="shared" si="65"/>
        <v>1</v>
      </c>
      <c r="M323" s="571">
        <f t="shared" si="57"/>
        <v>0</v>
      </c>
    </row>
    <row r="324" spans="1:13">
      <c r="A324" s="342">
        <f t="shared" si="58"/>
        <v>0</v>
      </c>
      <c r="B324" s="343">
        <f t="shared" si="53"/>
        <v>0</v>
      </c>
      <c r="C324" s="489">
        <f t="shared" si="59"/>
        <v>0</v>
      </c>
      <c r="D324" s="489">
        <f t="shared" si="60"/>
        <v>0</v>
      </c>
      <c r="E324" s="490">
        <f t="shared" si="54"/>
        <v>0</v>
      </c>
      <c r="F324" s="489">
        <f t="shared" si="61"/>
        <v>0</v>
      </c>
      <c r="G324" s="489">
        <f t="shared" si="62"/>
        <v>0</v>
      </c>
      <c r="H324" s="489">
        <f t="shared" si="63"/>
        <v>0</v>
      </c>
      <c r="I324" s="489">
        <f t="shared" si="55"/>
        <v>0</v>
      </c>
      <c r="J324" s="571">
        <f t="shared" si="64"/>
        <v>0</v>
      </c>
      <c r="K324" s="571">
        <f t="shared" si="56"/>
        <v>0</v>
      </c>
      <c r="L324" s="587">
        <f t="shared" si="65"/>
        <v>1</v>
      </c>
      <c r="M324" s="571">
        <f t="shared" si="57"/>
        <v>0</v>
      </c>
    </row>
    <row r="325" spans="1:13">
      <c r="A325" s="342">
        <f t="shared" si="58"/>
        <v>0</v>
      </c>
      <c r="B325" s="343">
        <f t="shared" si="53"/>
        <v>0</v>
      </c>
      <c r="C325" s="489">
        <f t="shared" si="59"/>
        <v>0</v>
      </c>
      <c r="D325" s="489">
        <f t="shared" si="60"/>
        <v>0</v>
      </c>
      <c r="E325" s="490">
        <f t="shared" si="54"/>
        <v>0</v>
      </c>
      <c r="F325" s="489">
        <f t="shared" si="61"/>
        <v>0</v>
      </c>
      <c r="G325" s="489">
        <f t="shared" si="62"/>
        <v>0</v>
      </c>
      <c r="H325" s="489">
        <f t="shared" si="63"/>
        <v>0</v>
      </c>
      <c r="I325" s="489">
        <f t="shared" si="55"/>
        <v>0</v>
      </c>
      <c r="J325" s="571">
        <f t="shared" si="64"/>
        <v>0</v>
      </c>
      <c r="K325" s="571">
        <f t="shared" si="56"/>
        <v>0</v>
      </c>
      <c r="L325" s="587">
        <f t="shared" si="65"/>
        <v>1</v>
      </c>
      <c r="M325" s="571">
        <f t="shared" si="57"/>
        <v>0</v>
      </c>
    </row>
    <row r="326" spans="1:13">
      <c r="A326" s="342">
        <f t="shared" si="58"/>
        <v>0</v>
      </c>
      <c r="B326" s="343">
        <f t="shared" si="53"/>
        <v>0</v>
      </c>
      <c r="C326" s="489">
        <f t="shared" si="59"/>
        <v>0</v>
      </c>
      <c r="D326" s="489">
        <f t="shared" si="60"/>
        <v>0</v>
      </c>
      <c r="E326" s="490">
        <f t="shared" si="54"/>
        <v>0</v>
      </c>
      <c r="F326" s="489">
        <f t="shared" si="61"/>
        <v>0</v>
      </c>
      <c r="G326" s="489">
        <f t="shared" si="62"/>
        <v>0</v>
      </c>
      <c r="H326" s="489">
        <f t="shared" si="63"/>
        <v>0</v>
      </c>
      <c r="I326" s="489">
        <f t="shared" si="55"/>
        <v>0</v>
      </c>
      <c r="J326" s="571">
        <f t="shared" si="64"/>
        <v>0</v>
      </c>
      <c r="K326" s="571">
        <f t="shared" si="56"/>
        <v>0</v>
      </c>
      <c r="L326" s="587">
        <f t="shared" si="65"/>
        <v>1</v>
      </c>
      <c r="M326" s="571">
        <f t="shared" si="57"/>
        <v>0</v>
      </c>
    </row>
    <row r="327" spans="1:13">
      <c r="A327" s="342">
        <f t="shared" si="58"/>
        <v>0</v>
      </c>
      <c r="B327" s="343">
        <f t="shared" si="53"/>
        <v>0</v>
      </c>
      <c r="C327" s="489">
        <f t="shared" si="59"/>
        <v>0</v>
      </c>
      <c r="D327" s="489">
        <f t="shared" si="60"/>
        <v>0</v>
      </c>
      <c r="E327" s="490">
        <f t="shared" si="54"/>
        <v>0</v>
      </c>
      <c r="F327" s="489">
        <f t="shared" si="61"/>
        <v>0</v>
      </c>
      <c r="G327" s="489">
        <f t="shared" si="62"/>
        <v>0</v>
      </c>
      <c r="H327" s="489">
        <f t="shared" si="63"/>
        <v>0</v>
      </c>
      <c r="I327" s="489">
        <f t="shared" si="55"/>
        <v>0</v>
      </c>
      <c r="J327" s="571">
        <f t="shared" si="64"/>
        <v>0</v>
      </c>
      <c r="K327" s="571">
        <f t="shared" si="56"/>
        <v>0</v>
      </c>
      <c r="L327" s="587">
        <f t="shared" si="65"/>
        <v>1</v>
      </c>
      <c r="M327" s="571">
        <f t="shared" si="57"/>
        <v>0</v>
      </c>
    </row>
    <row r="328" spans="1:13">
      <c r="A328" s="342">
        <f t="shared" si="58"/>
        <v>0</v>
      </c>
      <c r="B328" s="343">
        <f t="shared" si="53"/>
        <v>0</v>
      </c>
      <c r="C328" s="489">
        <f t="shared" si="59"/>
        <v>0</v>
      </c>
      <c r="D328" s="489">
        <f t="shared" si="60"/>
        <v>0</v>
      </c>
      <c r="E328" s="490">
        <f t="shared" si="54"/>
        <v>0</v>
      </c>
      <c r="F328" s="489">
        <f t="shared" si="61"/>
        <v>0</v>
      </c>
      <c r="G328" s="489">
        <f t="shared" si="62"/>
        <v>0</v>
      </c>
      <c r="H328" s="489">
        <f t="shared" si="63"/>
        <v>0</v>
      </c>
      <c r="I328" s="489">
        <f t="shared" si="55"/>
        <v>0</v>
      </c>
      <c r="J328" s="571">
        <f t="shared" si="64"/>
        <v>0</v>
      </c>
      <c r="K328" s="571">
        <f t="shared" si="56"/>
        <v>0</v>
      </c>
      <c r="L328" s="587">
        <f t="shared" si="65"/>
        <v>1</v>
      </c>
      <c r="M328" s="571">
        <f t="shared" si="57"/>
        <v>0</v>
      </c>
    </row>
    <row r="329" spans="1:13">
      <c r="A329" s="342">
        <f t="shared" si="58"/>
        <v>0</v>
      </c>
      <c r="B329" s="343">
        <f t="shared" si="53"/>
        <v>0</v>
      </c>
      <c r="C329" s="489">
        <f t="shared" si="59"/>
        <v>0</v>
      </c>
      <c r="D329" s="489">
        <f t="shared" si="60"/>
        <v>0</v>
      </c>
      <c r="E329" s="490">
        <f t="shared" si="54"/>
        <v>0</v>
      </c>
      <c r="F329" s="489">
        <f t="shared" si="61"/>
        <v>0</v>
      </c>
      <c r="G329" s="489">
        <f t="shared" si="62"/>
        <v>0</v>
      </c>
      <c r="H329" s="489">
        <f t="shared" si="63"/>
        <v>0</v>
      </c>
      <c r="I329" s="489">
        <f t="shared" si="55"/>
        <v>0</v>
      </c>
      <c r="J329" s="571">
        <f t="shared" si="64"/>
        <v>0</v>
      </c>
      <c r="K329" s="571">
        <f t="shared" si="56"/>
        <v>0</v>
      </c>
      <c r="L329" s="587">
        <f t="shared" si="65"/>
        <v>1</v>
      </c>
      <c r="M329" s="571">
        <f t="shared" si="57"/>
        <v>0</v>
      </c>
    </row>
    <row r="330" spans="1:13">
      <c r="A330" s="342">
        <f t="shared" si="58"/>
        <v>0</v>
      </c>
      <c r="B330" s="343">
        <f t="shared" si="53"/>
        <v>0</v>
      </c>
      <c r="C330" s="489">
        <f t="shared" si="59"/>
        <v>0</v>
      </c>
      <c r="D330" s="489">
        <f t="shared" si="60"/>
        <v>0</v>
      </c>
      <c r="E330" s="490">
        <f t="shared" si="54"/>
        <v>0</v>
      </c>
      <c r="F330" s="489">
        <f t="shared" si="61"/>
        <v>0</v>
      </c>
      <c r="G330" s="489">
        <f t="shared" si="62"/>
        <v>0</v>
      </c>
      <c r="H330" s="489">
        <f t="shared" si="63"/>
        <v>0</v>
      </c>
      <c r="I330" s="489">
        <f t="shared" si="55"/>
        <v>0</v>
      </c>
      <c r="J330" s="571">
        <f t="shared" si="64"/>
        <v>0</v>
      </c>
      <c r="K330" s="571">
        <f t="shared" si="56"/>
        <v>0</v>
      </c>
      <c r="L330" s="587">
        <f t="shared" si="65"/>
        <v>1</v>
      </c>
      <c r="M330" s="571">
        <f t="shared" si="57"/>
        <v>0</v>
      </c>
    </row>
    <row r="331" spans="1:13">
      <c r="A331" s="342">
        <f t="shared" si="58"/>
        <v>0</v>
      </c>
      <c r="B331" s="343">
        <f t="shared" si="53"/>
        <v>0</v>
      </c>
      <c r="C331" s="489">
        <f t="shared" si="59"/>
        <v>0</v>
      </c>
      <c r="D331" s="489">
        <f t="shared" si="60"/>
        <v>0</v>
      </c>
      <c r="E331" s="490">
        <f t="shared" si="54"/>
        <v>0</v>
      </c>
      <c r="F331" s="489">
        <f t="shared" si="61"/>
        <v>0</v>
      </c>
      <c r="G331" s="489">
        <f t="shared" si="62"/>
        <v>0</v>
      </c>
      <c r="H331" s="489">
        <f t="shared" si="63"/>
        <v>0</v>
      </c>
      <c r="I331" s="489">
        <f t="shared" si="55"/>
        <v>0</v>
      </c>
      <c r="J331" s="571">
        <f t="shared" si="64"/>
        <v>0</v>
      </c>
      <c r="K331" s="571">
        <f t="shared" si="56"/>
        <v>0</v>
      </c>
      <c r="L331" s="587">
        <f t="shared" si="65"/>
        <v>1</v>
      </c>
      <c r="M331" s="571">
        <f t="shared" si="57"/>
        <v>0</v>
      </c>
    </row>
    <row r="332" spans="1:13">
      <c r="A332" s="342">
        <f t="shared" si="58"/>
        <v>0</v>
      </c>
      <c r="B332" s="343">
        <f t="shared" si="53"/>
        <v>0</v>
      </c>
      <c r="C332" s="489">
        <f t="shared" si="59"/>
        <v>0</v>
      </c>
      <c r="D332" s="489">
        <f t="shared" si="60"/>
        <v>0</v>
      </c>
      <c r="E332" s="490">
        <f t="shared" si="54"/>
        <v>0</v>
      </c>
      <c r="F332" s="489">
        <f t="shared" si="61"/>
        <v>0</v>
      </c>
      <c r="G332" s="489">
        <f t="shared" si="62"/>
        <v>0</v>
      </c>
      <c r="H332" s="489">
        <f t="shared" si="63"/>
        <v>0</v>
      </c>
      <c r="I332" s="489">
        <f t="shared" si="55"/>
        <v>0</v>
      </c>
      <c r="J332" s="571">
        <f t="shared" si="64"/>
        <v>0</v>
      </c>
      <c r="K332" s="571">
        <f t="shared" si="56"/>
        <v>0</v>
      </c>
      <c r="L332" s="587">
        <f t="shared" si="65"/>
        <v>1</v>
      </c>
      <c r="M332" s="571">
        <f t="shared" si="57"/>
        <v>0</v>
      </c>
    </row>
    <row r="333" spans="1:13">
      <c r="A333" s="342">
        <f t="shared" si="58"/>
        <v>0</v>
      </c>
      <c r="B333" s="343">
        <f t="shared" si="53"/>
        <v>0</v>
      </c>
      <c r="C333" s="489">
        <f t="shared" si="59"/>
        <v>0</v>
      </c>
      <c r="D333" s="489">
        <f t="shared" si="60"/>
        <v>0</v>
      </c>
      <c r="E333" s="490">
        <f t="shared" si="54"/>
        <v>0</v>
      </c>
      <c r="F333" s="489">
        <f t="shared" si="61"/>
        <v>0</v>
      </c>
      <c r="G333" s="489">
        <f t="shared" si="62"/>
        <v>0</v>
      </c>
      <c r="H333" s="489">
        <f t="shared" si="63"/>
        <v>0</v>
      </c>
      <c r="I333" s="489">
        <f t="shared" si="55"/>
        <v>0</v>
      </c>
      <c r="J333" s="571">
        <f t="shared" si="64"/>
        <v>0</v>
      </c>
      <c r="K333" s="571">
        <f t="shared" si="56"/>
        <v>0</v>
      </c>
      <c r="L333" s="587">
        <f t="shared" si="65"/>
        <v>1</v>
      </c>
      <c r="M333" s="571">
        <f t="shared" si="57"/>
        <v>0</v>
      </c>
    </row>
    <row r="334" spans="1:13">
      <c r="A334" s="342">
        <f t="shared" si="58"/>
        <v>0</v>
      </c>
      <c r="B334" s="343">
        <f t="shared" si="53"/>
        <v>0</v>
      </c>
      <c r="C334" s="489">
        <f t="shared" si="59"/>
        <v>0</v>
      </c>
      <c r="D334" s="489">
        <f t="shared" si="60"/>
        <v>0</v>
      </c>
      <c r="E334" s="490">
        <f t="shared" si="54"/>
        <v>0</v>
      </c>
      <c r="F334" s="489">
        <f t="shared" si="61"/>
        <v>0</v>
      </c>
      <c r="G334" s="489">
        <f t="shared" si="62"/>
        <v>0</v>
      </c>
      <c r="H334" s="489">
        <f t="shared" si="63"/>
        <v>0</v>
      </c>
      <c r="I334" s="489">
        <f t="shared" si="55"/>
        <v>0</v>
      </c>
      <c r="J334" s="571">
        <f t="shared" si="64"/>
        <v>0</v>
      </c>
      <c r="K334" s="571">
        <f t="shared" si="56"/>
        <v>0</v>
      </c>
      <c r="L334" s="587">
        <f t="shared" si="65"/>
        <v>1</v>
      </c>
      <c r="M334" s="571">
        <f t="shared" si="57"/>
        <v>0</v>
      </c>
    </row>
    <row r="335" spans="1:13">
      <c r="A335" s="342">
        <f t="shared" si="58"/>
        <v>0</v>
      </c>
      <c r="B335" s="343">
        <f t="shared" si="53"/>
        <v>0</v>
      </c>
      <c r="C335" s="489">
        <f t="shared" si="59"/>
        <v>0</v>
      </c>
      <c r="D335" s="489">
        <f t="shared" si="60"/>
        <v>0</v>
      </c>
      <c r="E335" s="490">
        <f t="shared" si="54"/>
        <v>0</v>
      </c>
      <c r="F335" s="489">
        <f t="shared" si="61"/>
        <v>0</v>
      </c>
      <c r="G335" s="489">
        <f t="shared" si="62"/>
        <v>0</v>
      </c>
      <c r="H335" s="489">
        <f t="shared" si="63"/>
        <v>0</v>
      </c>
      <c r="I335" s="489">
        <f t="shared" si="55"/>
        <v>0</v>
      </c>
      <c r="J335" s="571">
        <f t="shared" si="64"/>
        <v>0</v>
      </c>
      <c r="K335" s="571">
        <f t="shared" si="56"/>
        <v>0</v>
      </c>
      <c r="L335" s="587">
        <f t="shared" si="65"/>
        <v>1</v>
      </c>
      <c r="M335" s="571">
        <f t="shared" si="57"/>
        <v>0</v>
      </c>
    </row>
    <row r="336" spans="1:13">
      <c r="A336" s="342">
        <f t="shared" si="58"/>
        <v>0</v>
      </c>
      <c r="B336" s="343">
        <f t="shared" si="53"/>
        <v>0</v>
      </c>
      <c r="C336" s="489">
        <f t="shared" si="59"/>
        <v>0</v>
      </c>
      <c r="D336" s="489">
        <f t="shared" si="60"/>
        <v>0</v>
      </c>
      <c r="E336" s="490">
        <f t="shared" si="54"/>
        <v>0</v>
      </c>
      <c r="F336" s="489">
        <f t="shared" si="61"/>
        <v>0</v>
      </c>
      <c r="G336" s="489">
        <f t="shared" si="62"/>
        <v>0</v>
      </c>
      <c r="H336" s="489">
        <f t="shared" si="63"/>
        <v>0</v>
      </c>
      <c r="I336" s="489">
        <f t="shared" si="55"/>
        <v>0</v>
      </c>
      <c r="J336" s="571">
        <f t="shared" si="64"/>
        <v>0</v>
      </c>
      <c r="K336" s="571">
        <f t="shared" si="56"/>
        <v>0</v>
      </c>
      <c r="L336" s="587">
        <f t="shared" si="65"/>
        <v>1</v>
      </c>
      <c r="M336" s="571">
        <f t="shared" si="57"/>
        <v>0</v>
      </c>
    </row>
    <row r="337" spans="1:13">
      <c r="A337" s="342">
        <f t="shared" si="58"/>
        <v>0</v>
      </c>
      <c r="B337" s="343">
        <f t="shared" si="53"/>
        <v>0</v>
      </c>
      <c r="C337" s="489">
        <f t="shared" si="59"/>
        <v>0</v>
      </c>
      <c r="D337" s="489">
        <f t="shared" si="60"/>
        <v>0</v>
      </c>
      <c r="E337" s="490">
        <f t="shared" si="54"/>
        <v>0</v>
      </c>
      <c r="F337" s="489">
        <f t="shared" si="61"/>
        <v>0</v>
      </c>
      <c r="G337" s="489">
        <f t="shared" si="62"/>
        <v>0</v>
      </c>
      <c r="H337" s="489">
        <f t="shared" si="63"/>
        <v>0</v>
      </c>
      <c r="I337" s="489">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9">
        <f t="shared" si="59"/>
        <v>0</v>
      </c>
      <c r="D338" s="489">
        <f t="shared" si="60"/>
        <v>0</v>
      </c>
      <c r="E338" s="490">
        <f t="shared" ref="E338:E400" si="67">IF(AND(Pay_Num&lt;&gt;0,Sched_Pay+Scheduled_Extra_Payments&lt;Beg_Bal),Scheduled_Extra_Payments,IF(AND(Pay_Num&lt;&gt;0,Beg_Bal-Sched_Pay&gt;0),Beg_Bal-Sched_Pay,IF(Pay_Num&lt;&gt;0,0,0)))</f>
        <v>0</v>
      </c>
      <c r="F338" s="489">
        <f t="shared" si="61"/>
        <v>0</v>
      </c>
      <c r="G338" s="489">
        <f t="shared" si="62"/>
        <v>0</v>
      </c>
      <c r="H338" s="489">
        <f t="shared" si="63"/>
        <v>0</v>
      </c>
      <c r="I338" s="489">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9">
        <f t="shared" ref="C339:C400" si="72">IF(Pay_Num&lt;&gt;0,I338,0)</f>
        <v>0</v>
      </c>
      <c r="D339" s="489">
        <f t="shared" ref="D339:D400" si="73">G339+H339</f>
        <v>0</v>
      </c>
      <c r="E339" s="490">
        <f t="shared" si="67"/>
        <v>0</v>
      </c>
      <c r="F339" s="489">
        <f t="shared" ref="F339:F402" si="74">IF(AND(Pay_Num&lt;&gt;0,Sched_Pay+Extra_Pay&lt;Beg_Bal),Sched_Pay+Extra_Pay,IF(Pay_Num&lt;&gt;0,Beg_Bal,0))</f>
        <v>0</v>
      </c>
      <c r="G339" s="489">
        <f t="shared" ref="G339:G400" si="75">IF(I338=0,0,IF(Pay_Num&lt;&gt;0,Loan_Amount/Loan_Years/Num_Pmt_Per_Year,0))</f>
        <v>0</v>
      </c>
      <c r="H339" s="489">
        <f t="shared" ref="H339:H400" si="76">IF(Pay_Num&lt;&gt;0,Beg_Bal*Interest_Rate/Num_Pmt_Per_Year,0)</f>
        <v>0</v>
      </c>
      <c r="I339" s="489">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9">
        <f t="shared" si="72"/>
        <v>0</v>
      </c>
      <c r="D340" s="489">
        <f t="shared" si="73"/>
        <v>0</v>
      </c>
      <c r="E340" s="490">
        <f t="shared" si="67"/>
        <v>0</v>
      </c>
      <c r="F340" s="489">
        <f t="shared" si="74"/>
        <v>0</v>
      </c>
      <c r="G340" s="489">
        <f t="shared" si="75"/>
        <v>0</v>
      </c>
      <c r="H340" s="489">
        <f t="shared" si="76"/>
        <v>0</v>
      </c>
      <c r="I340" s="489">
        <f t="shared" si="68"/>
        <v>0</v>
      </c>
      <c r="J340" s="571">
        <f t="shared" si="77"/>
        <v>0</v>
      </c>
      <c r="K340" s="571">
        <f t="shared" si="69"/>
        <v>0</v>
      </c>
      <c r="L340" s="587">
        <f t="shared" si="78"/>
        <v>1</v>
      </c>
      <c r="M340" s="571">
        <f t="shared" si="70"/>
        <v>0</v>
      </c>
    </row>
    <row r="341" spans="1:13">
      <c r="A341" s="342">
        <f t="shared" si="71"/>
        <v>0</v>
      </c>
      <c r="B341" s="343">
        <f t="shared" si="66"/>
        <v>0</v>
      </c>
      <c r="C341" s="489">
        <f t="shared" si="72"/>
        <v>0</v>
      </c>
      <c r="D341" s="489">
        <f t="shared" si="73"/>
        <v>0</v>
      </c>
      <c r="E341" s="490">
        <f t="shared" si="67"/>
        <v>0</v>
      </c>
      <c r="F341" s="489">
        <f t="shared" si="74"/>
        <v>0</v>
      </c>
      <c r="G341" s="489">
        <f t="shared" si="75"/>
        <v>0</v>
      </c>
      <c r="H341" s="489">
        <f t="shared" si="76"/>
        <v>0</v>
      </c>
      <c r="I341" s="489">
        <f t="shared" si="68"/>
        <v>0</v>
      </c>
      <c r="J341" s="571">
        <f t="shared" si="77"/>
        <v>0</v>
      </c>
      <c r="K341" s="571">
        <f t="shared" si="69"/>
        <v>0</v>
      </c>
      <c r="L341" s="587">
        <f t="shared" si="78"/>
        <v>1</v>
      </c>
      <c r="M341" s="571">
        <f t="shared" si="70"/>
        <v>0</v>
      </c>
    </row>
    <row r="342" spans="1:13">
      <c r="A342" s="342">
        <f t="shared" si="71"/>
        <v>0</v>
      </c>
      <c r="B342" s="343">
        <f t="shared" si="66"/>
        <v>0</v>
      </c>
      <c r="C342" s="489">
        <f t="shared" si="72"/>
        <v>0</v>
      </c>
      <c r="D342" s="489">
        <f t="shared" si="73"/>
        <v>0</v>
      </c>
      <c r="E342" s="490">
        <f t="shared" si="67"/>
        <v>0</v>
      </c>
      <c r="F342" s="489">
        <f t="shared" si="74"/>
        <v>0</v>
      </c>
      <c r="G342" s="489">
        <f t="shared" si="75"/>
        <v>0</v>
      </c>
      <c r="H342" s="489">
        <f t="shared" si="76"/>
        <v>0</v>
      </c>
      <c r="I342" s="489">
        <f t="shared" si="68"/>
        <v>0</v>
      </c>
      <c r="J342" s="571">
        <f t="shared" si="77"/>
        <v>0</v>
      </c>
      <c r="K342" s="571">
        <f t="shared" si="69"/>
        <v>0</v>
      </c>
      <c r="L342" s="587">
        <f t="shared" si="78"/>
        <v>1</v>
      </c>
      <c r="M342" s="571">
        <f t="shared" si="70"/>
        <v>0</v>
      </c>
    </row>
    <row r="343" spans="1:13">
      <c r="A343" s="342">
        <f t="shared" si="71"/>
        <v>0</v>
      </c>
      <c r="B343" s="343">
        <f t="shared" si="66"/>
        <v>0</v>
      </c>
      <c r="C343" s="489">
        <f t="shared" si="72"/>
        <v>0</v>
      </c>
      <c r="D343" s="489">
        <f t="shared" si="73"/>
        <v>0</v>
      </c>
      <c r="E343" s="490">
        <f t="shared" si="67"/>
        <v>0</v>
      </c>
      <c r="F343" s="489">
        <f t="shared" si="74"/>
        <v>0</v>
      </c>
      <c r="G343" s="489">
        <f t="shared" si="75"/>
        <v>0</v>
      </c>
      <c r="H343" s="489">
        <f t="shared" si="76"/>
        <v>0</v>
      </c>
      <c r="I343" s="489">
        <f t="shared" si="68"/>
        <v>0</v>
      </c>
      <c r="J343" s="571">
        <f t="shared" si="77"/>
        <v>0</v>
      </c>
      <c r="K343" s="571">
        <f t="shared" si="69"/>
        <v>0</v>
      </c>
      <c r="L343" s="587">
        <f t="shared" si="78"/>
        <v>1</v>
      </c>
      <c r="M343" s="571">
        <f t="shared" si="70"/>
        <v>0</v>
      </c>
    </row>
    <row r="344" spans="1:13">
      <c r="A344" s="342">
        <f t="shared" si="71"/>
        <v>0</v>
      </c>
      <c r="B344" s="343">
        <f t="shared" si="66"/>
        <v>0</v>
      </c>
      <c r="C344" s="489">
        <f t="shared" si="72"/>
        <v>0</v>
      </c>
      <c r="D344" s="489">
        <f t="shared" si="73"/>
        <v>0</v>
      </c>
      <c r="E344" s="490">
        <f t="shared" si="67"/>
        <v>0</v>
      </c>
      <c r="F344" s="489">
        <f t="shared" si="74"/>
        <v>0</v>
      </c>
      <c r="G344" s="489">
        <f t="shared" si="75"/>
        <v>0</v>
      </c>
      <c r="H344" s="489">
        <f t="shared" si="76"/>
        <v>0</v>
      </c>
      <c r="I344" s="489">
        <f t="shared" si="68"/>
        <v>0</v>
      </c>
      <c r="J344" s="571">
        <f t="shared" si="77"/>
        <v>0</v>
      </c>
      <c r="K344" s="571">
        <f t="shared" si="69"/>
        <v>0</v>
      </c>
      <c r="L344" s="587">
        <f t="shared" si="78"/>
        <v>1</v>
      </c>
      <c r="M344" s="571">
        <f t="shared" si="70"/>
        <v>0</v>
      </c>
    </row>
    <row r="345" spans="1:13">
      <c r="A345" s="342">
        <f t="shared" si="71"/>
        <v>0</v>
      </c>
      <c r="B345" s="343">
        <f t="shared" si="66"/>
        <v>0</v>
      </c>
      <c r="C345" s="489">
        <f t="shared" si="72"/>
        <v>0</v>
      </c>
      <c r="D345" s="489">
        <f t="shared" si="73"/>
        <v>0</v>
      </c>
      <c r="E345" s="490">
        <f t="shared" si="67"/>
        <v>0</v>
      </c>
      <c r="F345" s="489">
        <f t="shared" si="74"/>
        <v>0</v>
      </c>
      <c r="G345" s="489">
        <f t="shared" si="75"/>
        <v>0</v>
      </c>
      <c r="H345" s="489">
        <f t="shared" si="76"/>
        <v>0</v>
      </c>
      <c r="I345" s="489">
        <f t="shared" si="68"/>
        <v>0</v>
      </c>
      <c r="J345" s="571">
        <f t="shared" si="77"/>
        <v>0</v>
      </c>
      <c r="K345" s="571">
        <f t="shared" si="69"/>
        <v>0</v>
      </c>
      <c r="L345" s="587">
        <f t="shared" si="78"/>
        <v>1</v>
      </c>
      <c r="M345" s="571">
        <f t="shared" si="70"/>
        <v>0</v>
      </c>
    </row>
    <row r="346" spans="1:13">
      <c r="A346" s="342">
        <f t="shared" si="71"/>
        <v>0</v>
      </c>
      <c r="B346" s="343">
        <f t="shared" si="66"/>
        <v>0</v>
      </c>
      <c r="C346" s="489">
        <f t="shared" si="72"/>
        <v>0</v>
      </c>
      <c r="D346" s="489">
        <f t="shared" si="73"/>
        <v>0</v>
      </c>
      <c r="E346" s="490">
        <f t="shared" si="67"/>
        <v>0</v>
      </c>
      <c r="F346" s="489">
        <f t="shared" si="74"/>
        <v>0</v>
      </c>
      <c r="G346" s="489">
        <f t="shared" si="75"/>
        <v>0</v>
      </c>
      <c r="H346" s="489">
        <f t="shared" si="76"/>
        <v>0</v>
      </c>
      <c r="I346" s="489">
        <f t="shared" si="68"/>
        <v>0</v>
      </c>
      <c r="J346" s="571">
        <f t="shared" si="77"/>
        <v>0</v>
      </c>
      <c r="K346" s="571">
        <f t="shared" si="69"/>
        <v>0</v>
      </c>
      <c r="L346" s="587">
        <f t="shared" si="78"/>
        <v>1</v>
      </c>
      <c r="M346" s="571">
        <f t="shared" si="70"/>
        <v>0</v>
      </c>
    </row>
    <row r="347" spans="1:13">
      <c r="A347" s="342">
        <f t="shared" si="71"/>
        <v>0</v>
      </c>
      <c r="B347" s="343">
        <f t="shared" si="66"/>
        <v>0</v>
      </c>
      <c r="C347" s="489">
        <f t="shared" si="72"/>
        <v>0</v>
      </c>
      <c r="D347" s="489">
        <f t="shared" si="73"/>
        <v>0</v>
      </c>
      <c r="E347" s="490">
        <f t="shared" si="67"/>
        <v>0</v>
      </c>
      <c r="F347" s="489">
        <f t="shared" si="74"/>
        <v>0</v>
      </c>
      <c r="G347" s="489">
        <f t="shared" si="75"/>
        <v>0</v>
      </c>
      <c r="H347" s="489">
        <f t="shared" si="76"/>
        <v>0</v>
      </c>
      <c r="I347" s="489">
        <f t="shared" si="68"/>
        <v>0</v>
      </c>
      <c r="J347" s="571">
        <f t="shared" si="77"/>
        <v>0</v>
      </c>
      <c r="K347" s="571">
        <f t="shared" si="69"/>
        <v>0</v>
      </c>
      <c r="L347" s="587">
        <f t="shared" si="78"/>
        <v>1</v>
      </c>
      <c r="M347" s="571">
        <f t="shared" si="70"/>
        <v>0</v>
      </c>
    </row>
    <row r="348" spans="1:13">
      <c r="A348" s="342">
        <f t="shared" si="71"/>
        <v>0</v>
      </c>
      <c r="B348" s="343">
        <f t="shared" si="66"/>
        <v>0</v>
      </c>
      <c r="C348" s="489">
        <f t="shared" si="72"/>
        <v>0</v>
      </c>
      <c r="D348" s="489">
        <f t="shared" si="73"/>
        <v>0</v>
      </c>
      <c r="E348" s="490">
        <f t="shared" si="67"/>
        <v>0</v>
      </c>
      <c r="F348" s="489">
        <f t="shared" si="74"/>
        <v>0</v>
      </c>
      <c r="G348" s="489">
        <f t="shared" si="75"/>
        <v>0</v>
      </c>
      <c r="H348" s="489">
        <f t="shared" si="76"/>
        <v>0</v>
      </c>
      <c r="I348" s="489">
        <f t="shared" si="68"/>
        <v>0</v>
      </c>
      <c r="J348" s="571">
        <f t="shared" si="77"/>
        <v>0</v>
      </c>
      <c r="K348" s="571">
        <f t="shared" si="69"/>
        <v>0</v>
      </c>
      <c r="L348" s="587">
        <f t="shared" si="78"/>
        <v>1</v>
      </c>
      <c r="M348" s="571">
        <f t="shared" si="70"/>
        <v>0</v>
      </c>
    </row>
    <row r="349" spans="1:13">
      <c r="A349" s="342">
        <f t="shared" si="71"/>
        <v>0</v>
      </c>
      <c r="B349" s="343">
        <f t="shared" si="66"/>
        <v>0</v>
      </c>
      <c r="C349" s="489">
        <f t="shared" si="72"/>
        <v>0</v>
      </c>
      <c r="D349" s="489">
        <f t="shared" si="73"/>
        <v>0</v>
      </c>
      <c r="E349" s="490">
        <f t="shared" si="67"/>
        <v>0</v>
      </c>
      <c r="F349" s="489">
        <f t="shared" si="74"/>
        <v>0</v>
      </c>
      <c r="G349" s="489">
        <f t="shared" si="75"/>
        <v>0</v>
      </c>
      <c r="H349" s="489">
        <f t="shared" si="76"/>
        <v>0</v>
      </c>
      <c r="I349" s="489">
        <f t="shared" si="68"/>
        <v>0</v>
      </c>
      <c r="J349" s="571">
        <f t="shared" si="77"/>
        <v>0</v>
      </c>
      <c r="K349" s="571">
        <f t="shared" si="69"/>
        <v>0</v>
      </c>
      <c r="L349" s="587">
        <f t="shared" si="78"/>
        <v>1</v>
      </c>
      <c r="M349" s="571">
        <f t="shared" si="70"/>
        <v>0</v>
      </c>
    </row>
    <row r="350" spans="1:13">
      <c r="A350" s="342">
        <f t="shared" si="71"/>
        <v>0</v>
      </c>
      <c r="B350" s="343">
        <f t="shared" si="66"/>
        <v>0</v>
      </c>
      <c r="C350" s="489">
        <f t="shared" si="72"/>
        <v>0</v>
      </c>
      <c r="D350" s="489">
        <f t="shared" si="73"/>
        <v>0</v>
      </c>
      <c r="E350" s="490">
        <f t="shared" si="67"/>
        <v>0</v>
      </c>
      <c r="F350" s="489">
        <f t="shared" si="74"/>
        <v>0</v>
      </c>
      <c r="G350" s="489">
        <f t="shared" si="75"/>
        <v>0</v>
      </c>
      <c r="H350" s="489">
        <f t="shared" si="76"/>
        <v>0</v>
      </c>
      <c r="I350" s="489">
        <f t="shared" si="68"/>
        <v>0</v>
      </c>
      <c r="J350" s="571">
        <f t="shared" si="77"/>
        <v>0</v>
      </c>
      <c r="K350" s="571">
        <f t="shared" si="69"/>
        <v>0</v>
      </c>
      <c r="L350" s="587">
        <f t="shared" si="78"/>
        <v>1</v>
      </c>
      <c r="M350" s="571">
        <f t="shared" si="70"/>
        <v>0</v>
      </c>
    </row>
    <row r="351" spans="1:13">
      <c r="A351" s="342">
        <f t="shared" si="71"/>
        <v>0</v>
      </c>
      <c r="B351" s="343">
        <f t="shared" si="66"/>
        <v>0</v>
      </c>
      <c r="C351" s="489">
        <f t="shared" si="72"/>
        <v>0</v>
      </c>
      <c r="D351" s="489">
        <f t="shared" si="73"/>
        <v>0</v>
      </c>
      <c r="E351" s="490">
        <f t="shared" si="67"/>
        <v>0</v>
      </c>
      <c r="F351" s="489">
        <f t="shared" si="74"/>
        <v>0</v>
      </c>
      <c r="G351" s="489">
        <f t="shared" si="75"/>
        <v>0</v>
      </c>
      <c r="H351" s="489">
        <f t="shared" si="76"/>
        <v>0</v>
      </c>
      <c r="I351" s="489">
        <f t="shared" si="68"/>
        <v>0</v>
      </c>
      <c r="J351" s="571">
        <f t="shared" si="77"/>
        <v>0</v>
      </c>
      <c r="K351" s="571">
        <f t="shared" si="69"/>
        <v>0</v>
      </c>
      <c r="L351" s="587">
        <f t="shared" si="78"/>
        <v>1</v>
      </c>
      <c r="M351" s="571">
        <f t="shared" si="70"/>
        <v>0</v>
      </c>
    </row>
    <row r="352" spans="1:13">
      <c r="A352" s="342">
        <f t="shared" si="71"/>
        <v>0</v>
      </c>
      <c r="B352" s="343">
        <f t="shared" si="66"/>
        <v>0</v>
      </c>
      <c r="C352" s="489">
        <f t="shared" si="72"/>
        <v>0</v>
      </c>
      <c r="D352" s="489">
        <f t="shared" si="73"/>
        <v>0</v>
      </c>
      <c r="E352" s="490">
        <f t="shared" si="67"/>
        <v>0</v>
      </c>
      <c r="F352" s="489">
        <f t="shared" si="74"/>
        <v>0</v>
      </c>
      <c r="G352" s="489">
        <f t="shared" si="75"/>
        <v>0</v>
      </c>
      <c r="H352" s="489">
        <f t="shared" si="76"/>
        <v>0</v>
      </c>
      <c r="I352" s="489">
        <f t="shared" si="68"/>
        <v>0</v>
      </c>
      <c r="J352" s="571">
        <f t="shared" si="77"/>
        <v>0</v>
      </c>
      <c r="K352" s="571">
        <f t="shared" si="69"/>
        <v>0</v>
      </c>
      <c r="L352" s="587">
        <f t="shared" si="78"/>
        <v>1</v>
      </c>
      <c r="M352" s="571">
        <f t="shared" si="70"/>
        <v>0</v>
      </c>
    </row>
    <row r="353" spans="1:13">
      <c r="A353" s="342">
        <f t="shared" si="71"/>
        <v>0</v>
      </c>
      <c r="B353" s="343">
        <f t="shared" si="66"/>
        <v>0</v>
      </c>
      <c r="C353" s="489">
        <f t="shared" si="72"/>
        <v>0</v>
      </c>
      <c r="D353" s="489">
        <f t="shared" si="73"/>
        <v>0</v>
      </c>
      <c r="E353" s="490">
        <f t="shared" si="67"/>
        <v>0</v>
      </c>
      <c r="F353" s="489">
        <f t="shared" si="74"/>
        <v>0</v>
      </c>
      <c r="G353" s="489">
        <f t="shared" si="75"/>
        <v>0</v>
      </c>
      <c r="H353" s="489">
        <f t="shared" si="76"/>
        <v>0</v>
      </c>
      <c r="I353" s="489">
        <f t="shared" si="68"/>
        <v>0</v>
      </c>
      <c r="J353" s="571">
        <f t="shared" si="77"/>
        <v>0</v>
      </c>
      <c r="K353" s="571">
        <f t="shared" si="69"/>
        <v>0</v>
      </c>
      <c r="L353" s="587">
        <f t="shared" si="78"/>
        <v>1</v>
      </c>
      <c r="M353" s="571">
        <f t="shared" si="70"/>
        <v>0</v>
      </c>
    </row>
    <row r="354" spans="1:13">
      <c r="A354" s="342">
        <f t="shared" si="71"/>
        <v>0</v>
      </c>
      <c r="B354" s="343">
        <f t="shared" si="66"/>
        <v>0</v>
      </c>
      <c r="C354" s="489">
        <f t="shared" si="72"/>
        <v>0</v>
      </c>
      <c r="D354" s="489">
        <f t="shared" si="73"/>
        <v>0</v>
      </c>
      <c r="E354" s="490">
        <f t="shared" si="67"/>
        <v>0</v>
      </c>
      <c r="F354" s="489">
        <f t="shared" si="74"/>
        <v>0</v>
      </c>
      <c r="G354" s="489">
        <f t="shared" si="75"/>
        <v>0</v>
      </c>
      <c r="H354" s="489">
        <f t="shared" si="76"/>
        <v>0</v>
      </c>
      <c r="I354" s="489">
        <f t="shared" si="68"/>
        <v>0</v>
      </c>
      <c r="J354" s="571">
        <f t="shared" si="77"/>
        <v>0</v>
      </c>
      <c r="K354" s="571">
        <f t="shared" si="69"/>
        <v>0</v>
      </c>
      <c r="L354" s="587">
        <f t="shared" si="78"/>
        <v>1</v>
      </c>
      <c r="M354" s="571">
        <f t="shared" si="70"/>
        <v>0</v>
      </c>
    </row>
    <row r="355" spans="1:13">
      <c r="A355" s="342">
        <f t="shared" si="71"/>
        <v>0</v>
      </c>
      <c r="B355" s="343">
        <f t="shared" si="66"/>
        <v>0</v>
      </c>
      <c r="C355" s="489">
        <f t="shared" si="72"/>
        <v>0</v>
      </c>
      <c r="D355" s="489">
        <f t="shared" si="73"/>
        <v>0</v>
      </c>
      <c r="E355" s="490">
        <f t="shared" si="67"/>
        <v>0</v>
      </c>
      <c r="F355" s="489">
        <f t="shared" si="74"/>
        <v>0</v>
      </c>
      <c r="G355" s="489">
        <f t="shared" si="75"/>
        <v>0</v>
      </c>
      <c r="H355" s="489">
        <f t="shared" si="76"/>
        <v>0</v>
      </c>
      <c r="I355" s="489">
        <f t="shared" si="68"/>
        <v>0</v>
      </c>
      <c r="J355" s="571">
        <f t="shared" si="77"/>
        <v>0</v>
      </c>
      <c r="K355" s="571">
        <f t="shared" si="69"/>
        <v>0</v>
      </c>
      <c r="L355" s="587">
        <f t="shared" si="78"/>
        <v>1</v>
      </c>
      <c r="M355" s="571">
        <f t="shared" si="70"/>
        <v>0</v>
      </c>
    </row>
    <row r="356" spans="1:13">
      <c r="A356" s="342">
        <f t="shared" si="71"/>
        <v>0</v>
      </c>
      <c r="B356" s="343">
        <f t="shared" si="66"/>
        <v>0</v>
      </c>
      <c r="C356" s="489">
        <f t="shared" si="72"/>
        <v>0</v>
      </c>
      <c r="D356" s="489">
        <f t="shared" si="73"/>
        <v>0</v>
      </c>
      <c r="E356" s="490">
        <f t="shared" si="67"/>
        <v>0</v>
      </c>
      <c r="F356" s="489">
        <f t="shared" si="74"/>
        <v>0</v>
      </c>
      <c r="G356" s="489">
        <f t="shared" si="75"/>
        <v>0</v>
      </c>
      <c r="H356" s="489">
        <f t="shared" si="76"/>
        <v>0</v>
      </c>
      <c r="I356" s="489">
        <f t="shared" si="68"/>
        <v>0</v>
      </c>
      <c r="J356" s="571">
        <f t="shared" si="77"/>
        <v>0</v>
      </c>
      <c r="K356" s="571">
        <f t="shared" si="69"/>
        <v>0</v>
      </c>
      <c r="L356" s="587">
        <f t="shared" si="78"/>
        <v>1</v>
      </c>
      <c r="M356" s="571">
        <f t="shared" si="70"/>
        <v>0</v>
      </c>
    </row>
    <row r="357" spans="1:13">
      <c r="A357" s="342">
        <f t="shared" si="71"/>
        <v>0</v>
      </c>
      <c r="B357" s="343">
        <f t="shared" si="66"/>
        <v>0</v>
      </c>
      <c r="C357" s="489">
        <f t="shared" si="72"/>
        <v>0</v>
      </c>
      <c r="D357" s="489">
        <f t="shared" si="73"/>
        <v>0</v>
      </c>
      <c r="E357" s="490">
        <f t="shared" si="67"/>
        <v>0</v>
      </c>
      <c r="F357" s="489">
        <f t="shared" si="74"/>
        <v>0</v>
      </c>
      <c r="G357" s="489">
        <f t="shared" si="75"/>
        <v>0</v>
      </c>
      <c r="H357" s="489">
        <f t="shared" si="76"/>
        <v>0</v>
      </c>
      <c r="I357" s="489">
        <f t="shared" si="68"/>
        <v>0</v>
      </c>
      <c r="J357" s="571">
        <f t="shared" si="77"/>
        <v>0</v>
      </c>
      <c r="K357" s="571">
        <f t="shared" si="69"/>
        <v>0</v>
      </c>
      <c r="L357" s="587">
        <f t="shared" si="78"/>
        <v>1</v>
      </c>
      <c r="M357" s="571">
        <f t="shared" si="70"/>
        <v>0</v>
      </c>
    </row>
    <row r="358" spans="1:13">
      <c r="A358" s="342">
        <f t="shared" si="71"/>
        <v>0</v>
      </c>
      <c r="B358" s="343">
        <f t="shared" si="66"/>
        <v>0</v>
      </c>
      <c r="C358" s="489">
        <f t="shared" si="72"/>
        <v>0</v>
      </c>
      <c r="D358" s="489">
        <f t="shared" si="73"/>
        <v>0</v>
      </c>
      <c r="E358" s="490">
        <f t="shared" si="67"/>
        <v>0</v>
      </c>
      <c r="F358" s="489">
        <f t="shared" si="74"/>
        <v>0</v>
      </c>
      <c r="G358" s="489">
        <f t="shared" si="75"/>
        <v>0</v>
      </c>
      <c r="H358" s="489">
        <f t="shared" si="76"/>
        <v>0</v>
      </c>
      <c r="I358" s="489">
        <f t="shared" si="68"/>
        <v>0</v>
      </c>
      <c r="J358" s="571">
        <f t="shared" si="77"/>
        <v>0</v>
      </c>
      <c r="K358" s="571">
        <f t="shared" si="69"/>
        <v>0</v>
      </c>
      <c r="L358" s="587">
        <f t="shared" si="78"/>
        <v>1</v>
      </c>
      <c r="M358" s="571">
        <f t="shared" si="70"/>
        <v>0</v>
      </c>
    </row>
    <row r="359" spans="1:13">
      <c r="A359" s="342">
        <f t="shared" si="71"/>
        <v>0</v>
      </c>
      <c r="B359" s="343">
        <f t="shared" si="66"/>
        <v>0</v>
      </c>
      <c r="C359" s="489">
        <f t="shared" si="72"/>
        <v>0</v>
      </c>
      <c r="D359" s="489">
        <f t="shared" si="73"/>
        <v>0</v>
      </c>
      <c r="E359" s="490">
        <f t="shared" si="67"/>
        <v>0</v>
      </c>
      <c r="F359" s="489">
        <f t="shared" si="74"/>
        <v>0</v>
      </c>
      <c r="G359" s="489">
        <f t="shared" si="75"/>
        <v>0</v>
      </c>
      <c r="H359" s="489">
        <f t="shared" si="76"/>
        <v>0</v>
      </c>
      <c r="I359" s="489">
        <f t="shared" si="68"/>
        <v>0</v>
      </c>
      <c r="J359" s="571">
        <f t="shared" si="77"/>
        <v>0</v>
      </c>
      <c r="K359" s="571">
        <f t="shared" si="69"/>
        <v>0</v>
      </c>
      <c r="L359" s="587">
        <f t="shared" si="78"/>
        <v>1</v>
      </c>
      <c r="M359" s="571">
        <f t="shared" si="70"/>
        <v>0</v>
      </c>
    </row>
    <row r="360" spans="1:13">
      <c r="A360" s="342">
        <f t="shared" si="71"/>
        <v>0</v>
      </c>
      <c r="B360" s="343">
        <f t="shared" si="66"/>
        <v>0</v>
      </c>
      <c r="C360" s="489">
        <f t="shared" si="72"/>
        <v>0</v>
      </c>
      <c r="D360" s="489">
        <f t="shared" si="73"/>
        <v>0</v>
      </c>
      <c r="E360" s="490">
        <f t="shared" si="67"/>
        <v>0</v>
      </c>
      <c r="F360" s="489">
        <f t="shared" si="74"/>
        <v>0</v>
      </c>
      <c r="G360" s="489">
        <f t="shared" si="75"/>
        <v>0</v>
      </c>
      <c r="H360" s="489">
        <f t="shared" si="76"/>
        <v>0</v>
      </c>
      <c r="I360" s="489">
        <f t="shared" si="68"/>
        <v>0</v>
      </c>
      <c r="J360" s="571">
        <f t="shared" si="77"/>
        <v>0</v>
      </c>
      <c r="K360" s="571">
        <f t="shared" si="69"/>
        <v>0</v>
      </c>
      <c r="L360" s="587">
        <f t="shared" si="78"/>
        <v>1</v>
      </c>
      <c r="M360" s="571">
        <f t="shared" si="70"/>
        <v>0</v>
      </c>
    </row>
    <row r="361" spans="1:13">
      <c r="A361" s="342">
        <f t="shared" si="71"/>
        <v>0</v>
      </c>
      <c r="B361" s="343">
        <f t="shared" si="66"/>
        <v>0</v>
      </c>
      <c r="C361" s="489">
        <f t="shared" si="72"/>
        <v>0</v>
      </c>
      <c r="D361" s="489">
        <f t="shared" si="73"/>
        <v>0</v>
      </c>
      <c r="E361" s="490">
        <f t="shared" si="67"/>
        <v>0</v>
      </c>
      <c r="F361" s="489">
        <f t="shared" si="74"/>
        <v>0</v>
      </c>
      <c r="G361" s="489">
        <f t="shared" si="75"/>
        <v>0</v>
      </c>
      <c r="H361" s="489">
        <f t="shared" si="76"/>
        <v>0</v>
      </c>
      <c r="I361" s="489">
        <f t="shared" si="68"/>
        <v>0</v>
      </c>
      <c r="J361" s="571">
        <f t="shared" si="77"/>
        <v>0</v>
      </c>
      <c r="K361" s="571">
        <f t="shared" si="69"/>
        <v>0</v>
      </c>
      <c r="L361" s="587">
        <f t="shared" si="78"/>
        <v>1</v>
      </c>
      <c r="M361" s="571">
        <f t="shared" si="70"/>
        <v>0</v>
      </c>
    </row>
    <row r="362" spans="1:13">
      <c r="A362" s="342">
        <f t="shared" si="71"/>
        <v>0</v>
      </c>
      <c r="B362" s="343">
        <f t="shared" si="66"/>
        <v>0</v>
      </c>
      <c r="C362" s="489">
        <f t="shared" si="72"/>
        <v>0</v>
      </c>
      <c r="D362" s="489">
        <f t="shared" si="73"/>
        <v>0</v>
      </c>
      <c r="E362" s="490">
        <f t="shared" si="67"/>
        <v>0</v>
      </c>
      <c r="F362" s="489">
        <f t="shared" si="74"/>
        <v>0</v>
      </c>
      <c r="G362" s="489">
        <f t="shared" si="75"/>
        <v>0</v>
      </c>
      <c r="H362" s="489">
        <f t="shared" si="76"/>
        <v>0</v>
      </c>
      <c r="I362" s="489">
        <f t="shared" si="68"/>
        <v>0</v>
      </c>
      <c r="J362" s="571">
        <f t="shared" si="77"/>
        <v>0</v>
      </c>
      <c r="K362" s="571">
        <f t="shared" si="69"/>
        <v>0</v>
      </c>
      <c r="L362" s="587">
        <f t="shared" si="78"/>
        <v>1</v>
      </c>
      <c r="M362" s="571">
        <f t="shared" si="70"/>
        <v>0</v>
      </c>
    </row>
    <row r="363" spans="1:13">
      <c r="A363" s="342">
        <f t="shared" si="71"/>
        <v>0</v>
      </c>
      <c r="B363" s="343">
        <f t="shared" si="66"/>
        <v>0</v>
      </c>
      <c r="C363" s="489">
        <f t="shared" si="72"/>
        <v>0</v>
      </c>
      <c r="D363" s="489">
        <f t="shared" si="73"/>
        <v>0</v>
      </c>
      <c r="E363" s="490">
        <f t="shared" si="67"/>
        <v>0</v>
      </c>
      <c r="F363" s="489">
        <f t="shared" si="74"/>
        <v>0</v>
      </c>
      <c r="G363" s="489">
        <f t="shared" si="75"/>
        <v>0</v>
      </c>
      <c r="H363" s="489">
        <f t="shared" si="76"/>
        <v>0</v>
      </c>
      <c r="I363" s="489">
        <f t="shared" si="68"/>
        <v>0</v>
      </c>
      <c r="J363" s="571">
        <f t="shared" si="77"/>
        <v>0</v>
      </c>
      <c r="K363" s="571">
        <f t="shared" si="69"/>
        <v>0</v>
      </c>
      <c r="L363" s="587">
        <f t="shared" si="78"/>
        <v>1</v>
      </c>
      <c r="M363" s="571">
        <f t="shared" si="70"/>
        <v>0</v>
      </c>
    </row>
    <row r="364" spans="1:13">
      <c r="A364" s="342">
        <f t="shared" si="71"/>
        <v>0</v>
      </c>
      <c r="B364" s="343">
        <f t="shared" si="66"/>
        <v>0</v>
      </c>
      <c r="C364" s="489">
        <f t="shared" si="72"/>
        <v>0</v>
      </c>
      <c r="D364" s="489">
        <f t="shared" si="73"/>
        <v>0</v>
      </c>
      <c r="E364" s="490">
        <f t="shared" si="67"/>
        <v>0</v>
      </c>
      <c r="F364" s="489">
        <f t="shared" si="74"/>
        <v>0</v>
      </c>
      <c r="G364" s="489">
        <f t="shared" si="75"/>
        <v>0</v>
      </c>
      <c r="H364" s="489">
        <f t="shared" si="76"/>
        <v>0</v>
      </c>
      <c r="I364" s="489">
        <f t="shared" si="68"/>
        <v>0</v>
      </c>
      <c r="J364" s="571">
        <f t="shared" si="77"/>
        <v>0</v>
      </c>
      <c r="K364" s="571">
        <f t="shared" si="69"/>
        <v>0</v>
      </c>
      <c r="L364" s="587">
        <f t="shared" si="78"/>
        <v>1</v>
      </c>
      <c r="M364" s="571">
        <f t="shared" si="70"/>
        <v>0</v>
      </c>
    </row>
    <row r="365" spans="1:13">
      <c r="A365" s="342">
        <f t="shared" si="71"/>
        <v>0</v>
      </c>
      <c r="B365" s="343">
        <f t="shared" si="66"/>
        <v>0</v>
      </c>
      <c r="C365" s="489">
        <f t="shared" si="72"/>
        <v>0</v>
      </c>
      <c r="D365" s="489">
        <f t="shared" si="73"/>
        <v>0</v>
      </c>
      <c r="E365" s="490">
        <f t="shared" si="67"/>
        <v>0</v>
      </c>
      <c r="F365" s="489">
        <f t="shared" si="74"/>
        <v>0</v>
      </c>
      <c r="G365" s="489">
        <f t="shared" si="75"/>
        <v>0</v>
      </c>
      <c r="H365" s="489">
        <f t="shared" si="76"/>
        <v>0</v>
      </c>
      <c r="I365" s="489">
        <f t="shared" si="68"/>
        <v>0</v>
      </c>
      <c r="J365" s="571">
        <f t="shared" si="77"/>
        <v>0</v>
      </c>
      <c r="K365" s="571">
        <f t="shared" si="69"/>
        <v>0</v>
      </c>
      <c r="L365" s="587">
        <f t="shared" si="78"/>
        <v>1</v>
      </c>
      <c r="M365" s="571">
        <f t="shared" si="70"/>
        <v>0</v>
      </c>
    </row>
    <row r="366" spans="1:13">
      <c r="A366" s="342">
        <f t="shared" si="71"/>
        <v>0</v>
      </c>
      <c r="B366" s="343">
        <f t="shared" si="66"/>
        <v>0</v>
      </c>
      <c r="C366" s="489">
        <f t="shared" si="72"/>
        <v>0</v>
      </c>
      <c r="D366" s="489">
        <f t="shared" si="73"/>
        <v>0</v>
      </c>
      <c r="E366" s="490">
        <f t="shared" si="67"/>
        <v>0</v>
      </c>
      <c r="F366" s="489">
        <f t="shared" si="74"/>
        <v>0</v>
      </c>
      <c r="G366" s="489">
        <f t="shared" si="75"/>
        <v>0</v>
      </c>
      <c r="H366" s="489">
        <f t="shared" si="76"/>
        <v>0</v>
      </c>
      <c r="I366" s="489">
        <f t="shared" si="68"/>
        <v>0</v>
      </c>
      <c r="J366" s="571">
        <f t="shared" si="77"/>
        <v>0</v>
      </c>
      <c r="K366" s="571">
        <f t="shared" si="69"/>
        <v>0</v>
      </c>
      <c r="L366" s="587">
        <f t="shared" si="78"/>
        <v>1</v>
      </c>
      <c r="M366" s="571">
        <f t="shared" si="70"/>
        <v>0</v>
      </c>
    </row>
    <row r="367" spans="1:13">
      <c r="A367" s="342">
        <f t="shared" si="71"/>
        <v>0</v>
      </c>
      <c r="B367" s="343">
        <f t="shared" si="66"/>
        <v>0</v>
      </c>
      <c r="C367" s="489">
        <f t="shared" si="72"/>
        <v>0</v>
      </c>
      <c r="D367" s="489">
        <f t="shared" si="73"/>
        <v>0</v>
      </c>
      <c r="E367" s="490">
        <f t="shared" si="67"/>
        <v>0</v>
      </c>
      <c r="F367" s="489">
        <f t="shared" si="74"/>
        <v>0</v>
      </c>
      <c r="G367" s="489">
        <f t="shared" si="75"/>
        <v>0</v>
      </c>
      <c r="H367" s="489">
        <f t="shared" si="76"/>
        <v>0</v>
      </c>
      <c r="I367" s="489">
        <f t="shared" si="68"/>
        <v>0</v>
      </c>
      <c r="J367" s="571">
        <f t="shared" si="77"/>
        <v>0</v>
      </c>
      <c r="K367" s="571">
        <f t="shared" si="69"/>
        <v>0</v>
      </c>
      <c r="L367" s="587">
        <f t="shared" si="78"/>
        <v>1</v>
      </c>
      <c r="M367" s="571">
        <f t="shared" si="70"/>
        <v>0</v>
      </c>
    </row>
    <row r="368" spans="1:13">
      <c r="A368" s="342">
        <f t="shared" si="71"/>
        <v>0</v>
      </c>
      <c r="B368" s="343">
        <f t="shared" si="66"/>
        <v>0</v>
      </c>
      <c r="C368" s="489">
        <f t="shared" si="72"/>
        <v>0</v>
      </c>
      <c r="D368" s="489">
        <f t="shared" si="73"/>
        <v>0</v>
      </c>
      <c r="E368" s="490">
        <f t="shared" si="67"/>
        <v>0</v>
      </c>
      <c r="F368" s="489">
        <f t="shared" si="74"/>
        <v>0</v>
      </c>
      <c r="G368" s="489">
        <f t="shared" si="75"/>
        <v>0</v>
      </c>
      <c r="H368" s="489">
        <f t="shared" si="76"/>
        <v>0</v>
      </c>
      <c r="I368" s="489">
        <f t="shared" si="68"/>
        <v>0</v>
      </c>
      <c r="J368" s="571">
        <f t="shared" si="77"/>
        <v>0</v>
      </c>
      <c r="K368" s="571">
        <f t="shared" si="69"/>
        <v>0</v>
      </c>
      <c r="L368" s="587">
        <f t="shared" si="78"/>
        <v>1</v>
      </c>
      <c r="M368" s="571">
        <f t="shared" si="70"/>
        <v>0</v>
      </c>
    </row>
    <row r="369" spans="1:13">
      <c r="A369" s="342">
        <f t="shared" si="71"/>
        <v>0</v>
      </c>
      <c r="B369" s="343">
        <f t="shared" si="66"/>
        <v>0</v>
      </c>
      <c r="C369" s="489">
        <f t="shared" si="72"/>
        <v>0</v>
      </c>
      <c r="D369" s="489">
        <f t="shared" si="73"/>
        <v>0</v>
      </c>
      <c r="E369" s="490">
        <f t="shared" si="67"/>
        <v>0</v>
      </c>
      <c r="F369" s="489">
        <f t="shared" si="74"/>
        <v>0</v>
      </c>
      <c r="G369" s="489">
        <f t="shared" si="75"/>
        <v>0</v>
      </c>
      <c r="H369" s="489">
        <f t="shared" si="76"/>
        <v>0</v>
      </c>
      <c r="I369" s="489">
        <f t="shared" si="68"/>
        <v>0</v>
      </c>
      <c r="J369" s="571">
        <f t="shared" si="77"/>
        <v>0</v>
      </c>
      <c r="K369" s="571">
        <f t="shared" si="69"/>
        <v>0</v>
      </c>
      <c r="L369" s="587">
        <f t="shared" si="78"/>
        <v>1</v>
      </c>
      <c r="M369" s="571">
        <f t="shared" si="70"/>
        <v>0</v>
      </c>
    </row>
    <row r="370" spans="1:13">
      <c r="A370" s="342">
        <f t="shared" si="71"/>
        <v>0</v>
      </c>
      <c r="B370" s="343">
        <f t="shared" si="66"/>
        <v>0</v>
      </c>
      <c r="C370" s="489">
        <f t="shared" si="72"/>
        <v>0</v>
      </c>
      <c r="D370" s="489">
        <f t="shared" si="73"/>
        <v>0</v>
      </c>
      <c r="E370" s="490">
        <f t="shared" si="67"/>
        <v>0</v>
      </c>
      <c r="F370" s="489">
        <f t="shared" si="74"/>
        <v>0</v>
      </c>
      <c r="G370" s="489">
        <f t="shared" si="75"/>
        <v>0</v>
      </c>
      <c r="H370" s="489">
        <f t="shared" si="76"/>
        <v>0</v>
      </c>
      <c r="I370" s="489">
        <f t="shared" si="68"/>
        <v>0</v>
      </c>
      <c r="J370" s="571">
        <f t="shared" si="77"/>
        <v>0</v>
      </c>
      <c r="K370" s="571">
        <f t="shared" si="69"/>
        <v>0</v>
      </c>
      <c r="L370" s="587">
        <f t="shared" si="78"/>
        <v>1</v>
      </c>
      <c r="M370" s="571">
        <f t="shared" si="70"/>
        <v>0</v>
      </c>
    </row>
    <row r="371" spans="1:13">
      <c r="A371" s="342">
        <f t="shared" si="71"/>
        <v>0</v>
      </c>
      <c r="B371" s="343">
        <f t="shared" si="66"/>
        <v>0</v>
      </c>
      <c r="C371" s="489">
        <f t="shared" si="72"/>
        <v>0</v>
      </c>
      <c r="D371" s="489">
        <f t="shared" si="73"/>
        <v>0</v>
      </c>
      <c r="E371" s="490">
        <f t="shared" si="67"/>
        <v>0</v>
      </c>
      <c r="F371" s="489">
        <f t="shared" si="74"/>
        <v>0</v>
      </c>
      <c r="G371" s="489">
        <f t="shared" si="75"/>
        <v>0</v>
      </c>
      <c r="H371" s="489">
        <f t="shared" si="76"/>
        <v>0</v>
      </c>
      <c r="I371" s="489">
        <f t="shared" si="68"/>
        <v>0</v>
      </c>
      <c r="J371" s="571">
        <f t="shared" si="77"/>
        <v>0</v>
      </c>
      <c r="K371" s="571">
        <f t="shared" si="69"/>
        <v>0</v>
      </c>
      <c r="L371" s="587">
        <f t="shared" si="78"/>
        <v>1</v>
      </c>
      <c r="M371" s="571">
        <f t="shared" si="70"/>
        <v>0</v>
      </c>
    </row>
    <row r="372" spans="1:13">
      <c r="A372" s="342">
        <f t="shared" si="71"/>
        <v>0</v>
      </c>
      <c r="B372" s="343">
        <f t="shared" si="66"/>
        <v>0</v>
      </c>
      <c r="C372" s="489">
        <f t="shared" si="72"/>
        <v>0</v>
      </c>
      <c r="D372" s="489">
        <f t="shared" si="73"/>
        <v>0</v>
      </c>
      <c r="E372" s="490">
        <f t="shared" si="67"/>
        <v>0</v>
      </c>
      <c r="F372" s="489">
        <f t="shared" si="74"/>
        <v>0</v>
      </c>
      <c r="G372" s="489">
        <f t="shared" si="75"/>
        <v>0</v>
      </c>
      <c r="H372" s="489">
        <f t="shared" si="76"/>
        <v>0</v>
      </c>
      <c r="I372" s="489">
        <f t="shared" si="68"/>
        <v>0</v>
      </c>
      <c r="J372" s="571">
        <f t="shared" si="77"/>
        <v>0</v>
      </c>
      <c r="K372" s="571">
        <f t="shared" si="69"/>
        <v>0</v>
      </c>
      <c r="L372" s="587">
        <f t="shared" si="78"/>
        <v>1</v>
      </c>
      <c r="M372" s="571">
        <f t="shared" si="70"/>
        <v>0</v>
      </c>
    </row>
    <row r="373" spans="1:13">
      <c r="A373" s="342">
        <f t="shared" si="71"/>
        <v>0</v>
      </c>
      <c r="B373" s="343">
        <f t="shared" si="66"/>
        <v>0</v>
      </c>
      <c r="C373" s="489">
        <f t="shared" si="72"/>
        <v>0</v>
      </c>
      <c r="D373" s="489">
        <f t="shared" si="73"/>
        <v>0</v>
      </c>
      <c r="E373" s="490">
        <f t="shared" si="67"/>
        <v>0</v>
      </c>
      <c r="F373" s="489">
        <f t="shared" si="74"/>
        <v>0</v>
      </c>
      <c r="G373" s="489">
        <f t="shared" si="75"/>
        <v>0</v>
      </c>
      <c r="H373" s="489">
        <f t="shared" si="76"/>
        <v>0</v>
      </c>
      <c r="I373" s="489">
        <f t="shared" si="68"/>
        <v>0</v>
      </c>
      <c r="J373" s="571">
        <f t="shared" si="77"/>
        <v>0</v>
      </c>
      <c r="K373" s="571">
        <f t="shared" si="69"/>
        <v>0</v>
      </c>
      <c r="L373" s="587">
        <f t="shared" si="78"/>
        <v>1</v>
      </c>
      <c r="M373" s="571">
        <f t="shared" si="70"/>
        <v>0</v>
      </c>
    </row>
    <row r="374" spans="1:13">
      <c r="A374" s="342">
        <f t="shared" si="71"/>
        <v>0</v>
      </c>
      <c r="B374" s="343">
        <f t="shared" si="66"/>
        <v>0</v>
      </c>
      <c r="C374" s="489">
        <f t="shared" si="72"/>
        <v>0</v>
      </c>
      <c r="D374" s="489">
        <f t="shared" si="73"/>
        <v>0</v>
      </c>
      <c r="E374" s="490">
        <f t="shared" si="67"/>
        <v>0</v>
      </c>
      <c r="F374" s="489">
        <f t="shared" si="74"/>
        <v>0</v>
      </c>
      <c r="G374" s="489">
        <f t="shared" si="75"/>
        <v>0</v>
      </c>
      <c r="H374" s="489">
        <f t="shared" si="76"/>
        <v>0</v>
      </c>
      <c r="I374" s="489">
        <f t="shared" si="68"/>
        <v>0</v>
      </c>
      <c r="J374" s="571">
        <f t="shared" si="77"/>
        <v>0</v>
      </c>
      <c r="K374" s="571">
        <f t="shared" si="69"/>
        <v>0</v>
      </c>
      <c r="L374" s="587">
        <f t="shared" si="78"/>
        <v>1</v>
      </c>
      <c r="M374" s="571">
        <f t="shared" si="70"/>
        <v>0</v>
      </c>
    </row>
    <row r="375" spans="1:13">
      <c r="A375" s="342">
        <f t="shared" si="71"/>
        <v>0</v>
      </c>
      <c r="B375" s="343">
        <f t="shared" si="66"/>
        <v>0</v>
      </c>
      <c r="C375" s="489">
        <f t="shared" si="72"/>
        <v>0</v>
      </c>
      <c r="D375" s="489">
        <f t="shared" si="73"/>
        <v>0</v>
      </c>
      <c r="E375" s="490">
        <f t="shared" si="67"/>
        <v>0</v>
      </c>
      <c r="F375" s="489">
        <f t="shared" si="74"/>
        <v>0</v>
      </c>
      <c r="G375" s="489">
        <f t="shared" si="75"/>
        <v>0</v>
      </c>
      <c r="H375" s="489">
        <f t="shared" si="76"/>
        <v>0</v>
      </c>
      <c r="I375" s="489">
        <f t="shared" si="68"/>
        <v>0</v>
      </c>
      <c r="J375" s="571">
        <f t="shared" si="77"/>
        <v>0</v>
      </c>
      <c r="K375" s="571">
        <f t="shared" si="69"/>
        <v>0</v>
      </c>
      <c r="L375" s="587">
        <f t="shared" si="78"/>
        <v>1</v>
      </c>
      <c r="M375" s="571">
        <f t="shared" si="70"/>
        <v>0</v>
      </c>
    </row>
    <row r="376" spans="1:13">
      <c r="A376" s="342">
        <f t="shared" si="71"/>
        <v>0</v>
      </c>
      <c r="B376" s="343">
        <f t="shared" si="66"/>
        <v>0</v>
      </c>
      <c r="C376" s="489">
        <f t="shared" si="72"/>
        <v>0</v>
      </c>
      <c r="D376" s="489">
        <f t="shared" si="73"/>
        <v>0</v>
      </c>
      <c r="E376" s="490">
        <f t="shared" si="67"/>
        <v>0</v>
      </c>
      <c r="F376" s="489">
        <f t="shared" si="74"/>
        <v>0</v>
      </c>
      <c r="G376" s="489">
        <f t="shared" si="75"/>
        <v>0</v>
      </c>
      <c r="H376" s="489">
        <f t="shared" si="76"/>
        <v>0</v>
      </c>
      <c r="I376" s="489">
        <f t="shared" si="68"/>
        <v>0</v>
      </c>
      <c r="J376" s="571">
        <f t="shared" si="77"/>
        <v>0</v>
      </c>
      <c r="K376" s="571">
        <f t="shared" si="69"/>
        <v>0</v>
      </c>
      <c r="L376" s="587">
        <f t="shared" si="78"/>
        <v>1</v>
      </c>
      <c r="M376" s="571">
        <f t="shared" si="70"/>
        <v>0</v>
      </c>
    </row>
    <row r="377" spans="1:13">
      <c r="A377" s="342">
        <f t="shared" si="71"/>
        <v>0</v>
      </c>
      <c r="B377" s="343">
        <f t="shared" si="66"/>
        <v>0</v>
      </c>
      <c r="C377" s="489">
        <f t="shared" si="72"/>
        <v>0</v>
      </c>
      <c r="D377" s="489">
        <f t="shared" si="73"/>
        <v>0</v>
      </c>
      <c r="E377" s="490">
        <f t="shared" si="67"/>
        <v>0</v>
      </c>
      <c r="F377" s="489">
        <f t="shared" si="74"/>
        <v>0</v>
      </c>
      <c r="G377" s="489">
        <f t="shared" si="75"/>
        <v>0</v>
      </c>
      <c r="H377" s="489">
        <f t="shared" si="76"/>
        <v>0</v>
      </c>
      <c r="I377" s="489">
        <f t="shared" si="68"/>
        <v>0</v>
      </c>
      <c r="J377" s="571">
        <f t="shared" si="77"/>
        <v>0</v>
      </c>
      <c r="K377" s="571">
        <f t="shared" si="69"/>
        <v>0</v>
      </c>
      <c r="L377" s="587">
        <f t="shared" si="78"/>
        <v>1</v>
      </c>
      <c r="M377" s="571">
        <f t="shared" si="70"/>
        <v>0</v>
      </c>
    </row>
    <row r="378" spans="1:13">
      <c r="A378" s="342">
        <f t="shared" si="71"/>
        <v>0</v>
      </c>
      <c r="B378" s="343">
        <f t="shared" si="66"/>
        <v>0</v>
      </c>
      <c r="C378" s="489">
        <f t="shared" si="72"/>
        <v>0</v>
      </c>
      <c r="D378" s="489">
        <f t="shared" si="73"/>
        <v>0</v>
      </c>
      <c r="E378" s="490">
        <f t="shared" si="67"/>
        <v>0</v>
      </c>
      <c r="F378" s="489">
        <f t="shared" si="74"/>
        <v>0</v>
      </c>
      <c r="G378" s="489">
        <f t="shared" si="75"/>
        <v>0</v>
      </c>
      <c r="H378" s="489">
        <f t="shared" si="76"/>
        <v>0</v>
      </c>
      <c r="I378" s="489">
        <f t="shared" si="68"/>
        <v>0</v>
      </c>
      <c r="J378" s="571">
        <f t="shared" si="77"/>
        <v>0</v>
      </c>
      <c r="K378" s="571">
        <f t="shared" si="69"/>
        <v>0</v>
      </c>
      <c r="L378" s="587">
        <f t="shared" si="78"/>
        <v>1</v>
      </c>
      <c r="M378" s="571">
        <f t="shared" si="70"/>
        <v>0</v>
      </c>
    </row>
    <row r="379" spans="1:13">
      <c r="A379" s="342">
        <f t="shared" si="71"/>
        <v>0</v>
      </c>
      <c r="B379" s="343">
        <f t="shared" si="66"/>
        <v>0</v>
      </c>
      <c r="C379" s="489">
        <f t="shared" si="72"/>
        <v>0</v>
      </c>
      <c r="D379" s="489">
        <f t="shared" si="73"/>
        <v>0</v>
      </c>
      <c r="E379" s="490">
        <f t="shared" si="67"/>
        <v>0</v>
      </c>
      <c r="F379" s="489">
        <f t="shared" si="74"/>
        <v>0</v>
      </c>
      <c r="G379" s="489">
        <f t="shared" si="75"/>
        <v>0</v>
      </c>
      <c r="H379" s="489">
        <f t="shared" si="76"/>
        <v>0</v>
      </c>
      <c r="I379" s="489">
        <f t="shared" si="68"/>
        <v>0</v>
      </c>
      <c r="J379" s="571">
        <f t="shared" si="77"/>
        <v>0</v>
      </c>
      <c r="K379" s="571">
        <f t="shared" si="69"/>
        <v>0</v>
      </c>
      <c r="L379" s="587">
        <f t="shared" si="78"/>
        <v>1</v>
      </c>
      <c r="M379" s="571">
        <f t="shared" si="70"/>
        <v>0</v>
      </c>
    </row>
    <row r="380" spans="1:13">
      <c r="A380" s="342">
        <f t="shared" si="71"/>
        <v>0</v>
      </c>
      <c r="B380" s="343">
        <f t="shared" si="66"/>
        <v>0</v>
      </c>
      <c r="C380" s="489">
        <f t="shared" si="72"/>
        <v>0</v>
      </c>
      <c r="D380" s="489">
        <f t="shared" si="73"/>
        <v>0</v>
      </c>
      <c r="E380" s="490">
        <f t="shared" si="67"/>
        <v>0</v>
      </c>
      <c r="F380" s="489">
        <f t="shared" si="74"/>
        <v>0</v>
      </c>
      <c r="G380" s="489">
        <f t="shared" si="75"/>
        <v>0</v>
      </c>
      <c r="H380" s="489">
        <f t="shared" si="76"/>
        <v>0</v>
      </c>
      <c r="I380" s="489">
        <f t="shared" si="68"/>
        <v>0</v>
      </c>
      <c r="J380" s="571">
        <f t="shared" si="77"/>
        <v>0</v>
      </c>
      <c r="K380" s="571">
        <f t="shared" si="69"/>
        <v>0</v>
      </c>
      <c r="L380" s="587">
        <f t="shared" si="78"/>
        <v>1</v>
      </c>
      <c r="M380" s="571">
        <f t="shared" si="70"/>
        <v>0</v>
      </c>
    </row>
    <row r="381" spans="1:13">
      <c r="A381" s="342">
        <f t="shared" si="71"/>
        <v>0</v>
      </c>
      <c r="B381" s="343">
        <f t="shared" si="66"/>
        <v>0</v>
      </c>
      <c r="C381" s="489">
        <f t="shared" si="72"/>
        <v>0</v>
      </c>
      <c r="D381" s="489">
        <f t="shared" si="73"/>
        <v>0</v>
      </c>
      <c r="E381" s="490">
        <f t="shared" si="67"/>
        <v>0</v>
      </c>
      <c r="F381" s="489">
        <f t="shared" si="74"/>
        <v>0</v>
      </c>
      <c r="G381" s="489">
        <f t="shared" si="75"/>
        <v>0</v>
      </c>
      <c r="H381" s="489">
        <f t="shared" si="76"/>
        <v>0</v>
      </c>
      <c r="I381" s="489">
        <f t="shared" si="68"/>
        <v>0</v>
      </c>
      <c r="J381" s="571">
        <f t="shared" si="77"/>
        <v>0</v>
      </c>
      <c r="K381" s="571">
        <f t="shared" si="69"/>
        <v>0</v>
      </c>
      <c r="L381" s="587">
        <f t="shared" si="78"/>
        <v>1</v>
      </c>
      <c r="M381" s="571">
        <f t="shared" si="70"/>
        <v>0</v>
      </c>
    </row>
    <row r="382" spans="1:13">
      <c r="A382" s="342">
        <f t="shared" si="71"/>
        <v>0</v>
      </c>
      <c r="B382" s="343">
        <f t="shared" si="66"/>
        <v>0</v>
      </c>
      <c r="C382" s="489">
        <f t="shared" si="72"/>
        <v>0</v>
      </c>
      <c r="D382" s="489">
        <f t="shared" si="73"/>
        <v>0</v>
      </c>
      <c r="E382" s="490">
        <f t="shared" si="67"/>
        <v>0</v>
      </c>
      <c r="F382" s="489">
        <f t="shared" si="74"/>
        <v>0</v>
      </c>
      <c r="G382" s="489">
        <f t="shared" si="75"/>
        <v>0</v>
      </c>
      <c r="H382" s="489">
        <f t="shared" si="76"/>
        <v>0</v>
      </c>
      <c r="I382" s="489">
        <f t="shared" si="68"/>
        <v>0</v>
      </c>
      <c r="J382" s="571">
        <f t="shared" si="77"/>
        <v>0</v>
      </c>
      <c r="K382" s="571">
        <f t="shared" si="69"/>
        <v>0</v>
      </c>
      <c r="L382" s="587">
        <f t="shared" si="78"/>
        <v>1</v>
      </c>
      <c r="M382" s="571">
        <f t="shared" si="70"/>
        <v>0</v>
      </c>
    </row>
    <row r="383" spans="1:13">
      <c r="A383" s="342">
        <f t="shared" si="71"/>
        <v>0</v>
      </c>
      <c r="B383" s="343">
        <f t="shared" si="66"/>
        <v>0</v>
      </c>
      <c r="C383" s="489">
        <f t="shared" si="72"/>
        <v>0</v>
      </c>
      <c r="D383" s="489">
        <f t="shared" si="73"/>
        <v>0</v>
      </c>
      <c r="E383" s="490">
        <f t="shared" si="67"/>
        <v>0</v>
      </c>
      <c r="F383" s="489">
        <f t="shared" si="74"/>
        <v>0</v>
      </c>
      <c r="G383" s="489">
        <f t="shared" si="75"/>
        <v>0</v>
      </c>
      <c r="H383" s="489">
        <f t="shared" si="76"/>
        <v>0</v>
      </c>
      <c r="I383" s="489">
        <f t="shared" si="68"/>
        <v>0</v>
      </c>
      <c r="J383" s="571">
        <f t="shared" si="77"/>
        <v>0</v>
      </c>
      <c r="K383" s="571">
        <f t="shared" si="69"/>
        <v>0</v>
      </c>
      <c r="L383" s="587">
        <f t="shared" si="78"/>
        <v>1</v>
      </c>
      <c r="M383" s="571">
        <f t="shared" si="70"/>
        <v>0</v>
      </c>
    </row>
    <row r="384" spans="1:13">
      <c r="A384" s="342">
        <f t="shared" si="71"/>
        <v>0</v>
      </c>
      <c r="B384" s="343">
        <f t="shared" si="66"/>
        <v>0</v>
      </c>
      <c r="C384" s="489">
        <f t="shared" si="72"/>
        <v>0</v>
      </c>
      <c r="D384" s="489">
        <f t="shared" si="73"/>
        <v>0</v>
      </c>
      <c r="E384" s="490">
        <f t="shared" si="67"/>
        <v>0</v>
      </c>
      <c r="F384" s="489">
        <f t="shared" si="74"/>
        <v>0</v>
      </c>
      <c r="G384" s="489">
        <f t="shared" si="75"/>
        <v>0</v>
      </c>
      <c r="H384" s="489">
        <f t="shared" si="76"/>
        <v>0</v>
      </c>
      <c r="I384" s="489">
        <f t="shared" si="68"/>
        <v>0</v>
      </c>
      <c r="J384" s="571">
        <f t="shared" si="77"/>
        <v>0</v>
      </c>
      <c r="K384" s="571">
        <f t="shared" si="69"/>
        <v>0</v>
      </c>
      <c r="L384" s="587">
        <f t="shared" si="78"/>
        <v>1</v>
      </c>
      <c r="M384" s="571">
        <f t="shared" si="70"/>
        <v>0</v>
      </c>
    </row>
    <row r="385" spans="1:13">
      <c r="A385" s="342">
        <f t="shared" si="71"/>
        <v>0</v>
      </c>
      <c r="B385" s="343">
        <f t="shared" si="66"/>
        <v>0</v>
      </c>
      <c r="C385" s="489">
        <f t="shared" si="72"/>
        <v>0</v>
      </c>
      <c r="D385" s="489">
        <f t="shared" si="73"/>
        <v>0</v>
      </c>
      <c r="E385" s="490">
        <f t="shared" si="67"/>
        <v>0</v>
      </c>
      <c r="F385" s="489">
        <f t="shared" si="74"/>
        <v>0</v>
      </c>
      <c r="G385" s="489">
        <f t="shared" si="75"/>
        <v>0</v>
      </c>
      <c r="H385" s="489">
        <f t="shared" si="76"/>
        <v>0</v>
      </c>
      <c r="I385" s="489">
        <f t="shared" si="68"/>
        <v>0</v>
      </c>
      <c r="J385" s="571">
        <f t="shared" si="77"/>
        <v>0</v>
      </c>
      <c r="K385" s="571">
        <f t="shared" si="69"/>
        <v>0</v>
      </c>
      <c r="L385" s="587">
        <f t="shared" si="78"/>
        <v>1</v>
      </c>
      <c r="M385" s="571">
        <f t="shared" si="70"/>
        <v>0</v>
      </c>
    </row>
    <row r="386" spans="1:13">
      <c r="A386" s="342">
        <f t="shared" si="71"/>
        <v>0</v>
      </c>
      <c r="B386" s="343">
        <f t="shared" si="66"/>
        <v>0</v>
      </c>
      <c r="C386" s="489">
        <f t="shared" si="72"/>
        <v>0</v>
      </c>
      <c r="D386" s="489">
        <f t="shared" si="73"/>
        <v>0</v>
      </c>
      <c r="E386" s="490">
        <f t="shared" si="67"/>
        <v>0</v>
      </c>
      <c r="F386" s="489">
        <f t="shared" si="74"/>
        <v>0</v>
      </c>
      <c r="G386" s="489">
        <f t="shared" si="75"/>
        <v>0</v>
      </c>
      <c r="H386" s="489">
        <f t="shared" si="76"/>
        <v>0</v>
      </c>
      <c r="I386" s="489">
        <f t="shared" si="68"/>
        <v>0</v>
      </c>
      <c r="J386" s="571">
        <f t="shared" si="77"/>
        <v>0</v>
      </c>
      <c r="K386" s="571">
        <f t="shared" si="69"/>
        <v>0</v>
      </c>
      <c r="L386" s="587">
        <f t="shared" si="78"/>
        <v>1</v>
      </c>
      <c r="M386" s="571">
        <f t="shared" si="70"/>
        <v>0</v>
      </c>
    </row>
    <row r="387" spans="1:13">
      <c r="A387" s="342">
        <f t="shared" si="71"/>
        <v>0</v>
      </c>
      <c r="B387" s="343">
        <f t="shared" si="66"/>
        <v>0</v>
      </c>
      <c r="C387" s="489">
        <f t="shared" si="72"/>
        <v>0</v>
      </c>
      <c r="D387" s="489">
        <f t="shared" si="73"/>
        <v>0</v>
      </c>
      <c r="E387" s="490">
        <f t="shared" si="67"/>
        <v>0</v>
      </c>
      <c r="F387" s="489">
        <f t="shared" si="74"/>
        <v>0</v>
      </c>
      <c r="G387" s="489">
        <f t="shared" si="75"/>
        <v>0</v>
      </c>
      <c r="H387" s="489">
        <f t="shared" si="76"/>
        <v>0</v>
      </c>
      <c r="I387" s="489">
        <f t="shared" si="68"/>
        <v>0</v>
      </c>
      <c r="J387" s="571">
        <f t="shared" si="77"/>
        <v>0</v>
      </c>
      <c r="K387" s="571">
        <f t="shared" si="69"/>
        <v>0</v>
      </c>
      <c r="L387" s="587">
        <f t="shared" si="78"/>
        <v>1</v>
      </c>
      <c r="M387" s="571">
        <f t="shared" si="70"/>
        <v>0</v>
      </c>
    </row>
    <row r="388" spans="1:13">
      <c r="A388" s="342">
        <f t="shared" si="71"/>
        <v>0</v>
      </c>
      <c r="B388" s="343">
        <f t="shared" si="66"/>
        <v>0</v>
      </c>
      <c r="C388" s="489">
        <f t="shared" si="72"/>
        <v>0</v>
      </c>
      <c r="D388" s="489">
        <f t="shared" si="73"/>
        <v>0</v>
      </c>
      <c r="E388" s="490">
        <f t="shared" si="67"/>
        <v>0</v>
      </c>
      <c r="F388" s="489">
        <f t="shared" si="74"/>
        <v>0</v>
      </c>
      <c r="G388" s="489">
        <f t="shared" si="75"/>
        <v>0</v>
      </c>
      <c r="H388" s="489">
        <f t="shared" si="76"/>
        <v>0</v>
      </c>
      <c r="I388" s="489">
        <f t="shared" si="68"/>
        <v>0</v>
      </c>
      <c r="J388" s="571">
        <f t="shared" si="77"/>
        <v>0</v>
      </c>
      <c r="K388" s="571">
        <f t="shared" si="69"/>
        <v>0</v>
      </c>
      <c r="L388" s="587">
        <f t="shared" si="78"/>
        <v>1</v>
      </c>
      <c r="M388" s="571">
        <f t="shared" si="70"/>
        <v>0</v>
      </c>
    </row>
    <row r="389" spans="1:13">
      <c r="A389" s="342">
        <f t="shared" si="71"/>
        <v>0</v>
      </c>
      <c r="B389" s="343">
        <f t="shared" si="66"/>
        <v>0</v>
      </c>
      <c r="C389" s="489">
        <f t="shared" si="72"/>
        <v>0</v>
      </c>
      <c r="D389" s="489">
        <f t="shared" si="73"/>
        <v>0</v>
      </c>
      <c r="E389" s="490">
        <f t="shared" si="67"/>
        <v>0</v>
      </c>
      <c r="F389" s="489">
        <f t="shared" si="74"/>
        <v>0</v>
      </c>
      <c r="G389" s="489">
        <f t="shared" si="75"/>
        <v>0</v>
      </c>
      <c r="H389" s="489">
        <f t="shared" si="76"/>
        <v>0</v>
      </c>
      <c r="I389" s="489">
        <f t="shared" si="68"/>
        <v>0</v>
      </c>
      <c r="J389" s="571">
        <f t="shared" si="77"/>
        <v>0</v>
      </c>
      <c r="K389" s="571">
        <f t="shared" si="69"/>
        <v>0</v>
      </c>
      <c r="L389" s="587">
        <f t="shared" si="78"/>
        <v>1</v>
      </c>
      <c r="M389" s="571">
        <f t="shared" si="70"/>
        <v>0</v>
      </c>
    </row>
    <row r="390" spans="1:13">
      <c r="A390" s="342">
        <f t="shared" si="71"/>
        <v>0</v>
      </c>
      <c r="B390" s="343">
        <f t="shared" si="66"/>
        <v>0</v>
      </c>
      <c r="C390" s="489">
        <f t="shared" si="72"/>
        <v>0</v>
      </c>
      <c r="D390" s="489">
        <f t="shared" si="73"/>
        <v>0</v>
      </c>
      <c r="E390" s="490">
        <f t="shared" si="67"/>
        <v>0</v>
      </c>
      <c r="F390" s="489">
        <f t="shared" si="74"/>
        <v>0</v>
      </c>
      <c r="G390" s="489">
        <f t="shared" si="75"/>
        <v>0</v>
      </c>
      <c r="H390" s="489">
        <f t="shared" si="76"/>
        <v>0</v>
      </c>
      <c r="I390" s="489">
        <f t="shared" si="68"/>
        <v>0</v>
      </c>
      <c r="J390" s="571">
        <f t="shared" si="77"/>
        <v>0</v>
      </c>
      <c r="K390" s="571">
        <f t="shared" si="69"/>
        <v>0</v>
      </c>
      <c r="L390" s="587">
        <f t="shared" si="78"/>
        <v>1</v>
      </c>
      <c r="M390" s="571">
        <f t="shared" si="70"/>
        <v>0</v>
      </c>
    </row>
    <row r="391" spans="1:13">
      <c r="A391" s="342">
        <f t="shared" si="71"/>
        <v>0</v>
      </c>
      <c r="B391" s="343">
        <f t="shared" si="66"/>
        <v>0</v>
      </c>
      <c r="C391" s="489">
        <f t="shared" si="72"/>
        <v>0</v>
      </c>
      <c r="D391" s="489">
        <f t="shared" si="73"/>
        <v>0</v>
      </c>
      <c r="E391" s="490">
        <f t="shared" si="67"/>
        <v>0</v>
      </c>
      <c r="F391" s="489">
        <f t="shared" si="74"/>
        <v>0</v>
      </c>
      <c r="G391" s="489">
        <f t="shared" si="75"/>
        <v>0</v>
      </c>
      <c r="H391" s="489">
        <f t="shared" si="76"/>
        <v>0</v>
      </c>
      <c r="I391" s="489">
        <f t="shared" si="68"/>
        <v>0</v>
      </c>
      <c r="J391" s="571">
        <f t="shared" si="77"/>
        <v>0</v>
      </c>
      <c r="K391" s="571">
        <f t="shared" si="69"/>
        <v>0</v>
      </c>
      <c r="L391" s="587">
        <f t="shared" si="78"/>
        <v>1</v>
      </c>
      <c r="M391" s="571">
        <f t="shared" si="70"/>
        <v>0</v>
      </c>
    </row>
    <row r="392" spans="1:13">
      <c r="A392" s="342">
        <f t="shared" si="71"/>
        <v>0</v>
      </c>
      <c r="B392" s="343">
        <f t="shared" si="66"/>
        <v>0</v>
      </c>
      <c r="C392" s="489">
        <f t="shared" si="72"/>
        <v>0</v>
      </c>
      <c r="D392" s="489">
        <f t="shared" si="73"/>
        <v>0</v>
      </c>
      <c r="E392" s="490">
        <f t="shared" si="67"/>
        <v>0</v>
      </c>
      <c r="F392" s="489">
        <f t="shared" si="74"/>
        <v>0</v>
      </c>
      <c r="G392" s="489">
        <f t="shared" si="75"/>
        <v>0</v>
      </c>
      <c r="H392" s="489">
        <f t="shared" si="76"/>
        <v>0</v>
      </c>
      <c r="I392" s="489">
        <f t="shared" si="68"/>
        <v>0</v>
      </c>
      <c r="J392" s="571">
        <f t="shared" si="77"/>
        <v>0</v>
      </c>
      <c r="K392" s="571">
        <f t="shared" si="69"/>
        <v>0</v>
      </c>
      <c r="L392" s="587">
        <f t="shared" si="78"/>
        <v>1</v>
      </c>
      <c r="M392" s="571">
        <f t="shared" si="70"/>
        <v>0</v>
      </c>
    </row>
    <row r="393" spans="1:13">
      <c r="A393" s="342">
        <f t="shared" si="71"/>
        <v>0</v>
      </c>
      <c r="B393" s="343">
        <f t="shared" si="66"/>
        <v>0</v>
      </c>
      <c r="C393" s="489">
        <f t="shared" si="72"/>
        <v>0</v>
      </c>
      <c r="D393" s="489">
        <f t="shared" si="73"/>
        <v>0</v>
      </c>
      <c r="E393" s="490">
        <f t="shared" si="67"/>
        <v>0</v>
      </c>
      <c r="F393" s="489">
        <f t="shared" si="74"/>
        <v>0</v>
      </c>
      <c r="G393" s="489">
        <f t="shared" si="75"/>
        <v>0</v>
      </c>
      <c r="H393" s="489">
        <f t="shared" si="76"/>
        <v>0</v>
      </c>
      <c r="I393" s="489">
        <f t="shared" si="68"/>
        <v>0</v>
      </c>
      <c r="J393" s="571">
        <f t="shared" si="77"/>
        <v>0</v>
      </c>
      <c r="K393" s="571">
        <f t="shared" si="69"/>
        <v>0</v>
      </c>
      <c r="L393" s="587">
        <f t="shared" si="78"/>
        <v>1</v>
      </c>
      <c r="M393" s="571">
        <f t="shared" si="70"/>
        <v>0</v>
      </c>
    </row>
    <row r="394" spans="1:13">
      <c r="A394" s="342">
        <f t="shared" si="71"/>
        <v>0</v>
      </c>
      <c r="B394" s="343">
        <f t="shared" si="66"/>
        <v>0</v>
      </c>
      <c r="C394" s="489">
        <f t="shared" si="72"/>
        <v>0</v>
      </c>
      <c r="D394" s="489">
        <f t="shared" si="73"/>
        <v>0</v>
      </c>
      <c r="E394" s="490">
        <f t="shared" si="67"/>
        <v>0</v>
      </c>
      <c r="F394" s="489">
        <f t="shared" si="74"/>
        <v>0</v>
      </c>
      <c r="G394" s="489">
        <f t="shared" si="75"/>
        <v>0</v>
      </c>
      <c r="H394" s="489">
        <f t="shared" si="76"/>
        <v>0</v>
      </c>
      <c r="I394" s="489">
        <f t="shared" si="68"/>
        <v>0</v>
      </c>
      <c r="J394" s="571">
        <f t="shared" si="77"/>
        <v>0</v>
      </c>
      <c r="K394" s="571">
        <f t="shared" si="69"/>
        <v>0</v>
      </c>
      <c r="L394" s="587">
        <f t="shared" si="78"/>
        <v>1</v>
      </c>
      <c r="M394" s="571">
        <f t="shared" si="70"/>
        <v>0</v>
      </c>
    </row>
    <row r="395" spans="1:13">
      <c r="A395" s="342">
        <f t="shared" si="71"/>
        <v>0</v>
      </c>
      <c r="B395" s="343">
        <f t="shared" si="66"/>
        <v>0</v>
      </c>
      <c r="C395" s="489">
        <f t="shared" si="72"/>
        <v>0</v>
      </c>
      <c r="D395" s="489">
        <f t="shared" si="73"/>
        <v>0</v>
      </c>
      <c r="E395" s="490">
        <f t="shared" si="67"/>
        <v>0</v>
      </c>
      <c r="F395" s="489">
        <f t="shared" si="74"/>
        <v>0</v>
      </c>
      <c r="G395" s="489">
        <f t="shared" si="75"/>
        <v>0</v>
      </c>
      <c r="H395" s="489">
        <f t="shared" si="76"/>
        <v>0</v>
      </c>
      <c r="I395" s="489">
        <f t="shared" si="68"/>
        <v>0</v>
      </c>
      <c r="J395" s="571">
        <f t="shared" si="77"/>
        <v>0</v>
      </c>
      <c r="K395" s="571">
        <f t="shared" si="69"/>
        <v>0</v>
      </c>
      <c r="L395" s="587">
        <f t="shared" si="78"/>
        <v>1</v>
      </c>
      <c r="M395" s="571">
        <f t="shared" si="70"/>
        <v>0</v>
      </c>
    </row>
    <row r="396" spans="1:13">
      <c r="A396" s="342">
        <f t="shared" si="71"/>
        <v>0</v>
      </c>
      <c r="B396" s="343">
        <f t="shared" si="66"/>
        <v>0</v>
      </c>
      <c r="C396" s="489">
        <f t="shared" si="72"/>
        <v>0</v>
      </c>
      <c r="D396" s="489">
        <f t="shared" si="73"/>
        <v>0</v>
      </c>
      <c r="E396" s="490">
        <f t="shared" si="67"/>
        <v>0</v>
      </c>
      <c r="F396" s="489">
        <f t="shared" si="74"/>
        <v>0</v>
      </c>
      <c r="G396" s="489">
        <f t="shared" si="75"/>
        <v>0</v>
      </c>
      <c r="H396" s="489">
        <f t="shared" si="76"/>
        <v>0</v>
      </c>
      <c r="I396" s="489">
        <f t="shared" si="68"/>
        <v>0</v>
      </c>
      <c r="J396" s="571">
        <f t="shared" si="77"/>
        <v>0</v>
      </c>
      <c r="K396" s="571">
        <f t="shared" si="69"/>
        <v>0</v>
      </c>
      <c r="L396" s="587">
        <f t="shared" si="78"/>
        <v>1</v>
      </c>
      <c r="M396" s="571">
        <f t="shared" si="70"/>
        <v>0</v>
      </c>
    </row>
    <row r="397" spans="1:13">
      <c r="A397" s="342">
        <f t="shared" si="71"/>
        <v>0</v>
      </c>
      <c r="B397" s="343">
        <f t="shared" si="66"/>
        <v>0</v>
      </c>
      <c r="C397" s="489">
        <f t="shared" si="72"/>
        <v>0</v>
      </c>
      <c r="D397" s="489">
        <f t="shared" si="73"/>
        <v>0</v>
      </c>
      <c r="E397" s="490">
        <f t="shared" si="67"/>
        <v>0</v>
      </c>
      <c r="F397" s="489">
        <f t="shared" si="74"/>
        <v>0</v>
      </c>
      <c r="G397" s="489">
        <f t="shared" si="75"/>
        <v>0</v>
      </c>
      <c r="H397" s="489">
        <f t="shared" si="76"/>
        <v>0</v>
      </c>
      <c r="I397" s="489">
        <f t="shared" si="68"/>
        <v>0</v>
      </c>
      <c r="J397" s="571">
        <f t="shared" si="77"/>
        <v>0</v>
      </c>
      <c r="K397" s="571">
        <f t="shared" si="69"/>
        <v>0</v>
      </c>
      <c r="L397" s="587">
        <f t="shared" si="78"/>
        <v>1</v>
      </c>
      <c r="M397" s="571">
        <f t="shared" si="70"/>
        <v>0</v>
      </c>
    </row>
    <row r="398" spans="1:13">
      <c r="A398" s="342">
        <f t="shared" si="71"/>
        <v>0</v>
      </c>
      <c r="B398" s="343">
        <f t="shared" si="66"/>
        <v>0</v>
      </c>
      <c r="C398" s="489">
        <f t="shared" si="72"/>
        <v>0</v>
      </c>
      <c r="D398" s="489">
        <f t="shared" si="73"/>
        <v>0</v>
      </c>
      <c r="E398" s="490">
        <f t="shared" si="67"/>
        <v>0</v>
      </c>
      <c r="F398" s="489">
        <f t="shared" si="74"/>
        <v>0</v>
      </c>
      <c r="G398" s="489">
        <f t="shared" si="75"/>
        <v>0</v>
      </c>
      <c r="H398" s="489">
        <f t="shared" si="76"/>
        <v>0</v>
      </c>
      <c r="I398" s="489">
        <f t="shared" si="68"/>
        <v>0</v>
      </c>
      <c r="J398" s="571">
        <f t="shared" si="77"/>
        <v>0</v>
      </c>
      <c r="K398" s="571">
        <f t="shared" si="69"/>
        <v>0</v>
      </c>
      <c r="L398" s="587">
        <f t="shared" si="78"/>
        <v>1</v>
      </c>
      <c r="M398" s="571">
        <f t="shared" si="70"/>
        <v>0</v>
      </c>
    </row>
    <row r="399" spans="1:13">
      <c r="A399" s="342">
        <f t="shared" si="71"/>
        <v>0</v>
      </c>
      <c r="B399" s="343">
        <f t="shared" si="66"/>
        <v>0</v>
      </c>
      <c r="C399" s="489">
        <f t="shared" si="72"/>
        <v>0</v>
      </c>
      <c r="D399" s="489">
        <f t="shared" si="73"/>
        <v>0</v>
      </c>
      <c r="E399" s="490">
        <f t="shared" si="67"/>
        <v>0</v>
      </c>
      <c r="F399" s="489">
        <f t="shared" si="74"/>
        <v>0</v>
      </c>
      <c r="G399" s="489">
        <f t="shared" si="75"/>
        <v>0</v>
      </c>
      <c r="H399" s="489">
        <f t="shared" si="76"/>
        <v>0</v>
      </c>
      <c r="I399" s="489">
        <f t="shared" si="68"/>
        <v>0</v>
      </c>
      <c r="J399" s="571">
        <f t="shared" si="77"/>
        <v>0</v>
      </c>
      <c r="K399" s="571">
        <f t="shared" si="69"/>
        <v>0</v>
      </c>
      <c r="L399" s="587">
        <f t="shared" si="78"/>
        <v>1</v>
      </c>
      <c r="M399" s="571">
        <f t="shared" si="70"/>
        <v>0</v>
      </c>
    </row>
    <row r="400" spans="1:13">
      <c r="A400" s="342">
        <f t="shared" si="71"/>
        <v>0</v>
      </c>
      <c r="B400" s="343">
        <f t="shared" si="66"/>
        <v>0</v>
      </c>
      <c r="C400" s="489">
        <f t="shared" si="72"/>
        <v>0</v>
      </c>
      <c r="D400" s="489">
        <f t="shared" si="73"/>
        <v>0</v>
      </c>
      <c r="E400" s="490">
        <f t="shared" si="67"/>
        <v>0</v>
      </c>
      <c r="F400" s="489">
        <f t="shared" si="74"/>
        <v>0</v>
      </c>
      <c r="G400" s="489">
        <f t="shared" si="75"/>
        <v>0</v>
      </c>
      <c r="H400" s="489">
        <f t="shared" si="76"/>
        <v>0</v>
      </c>
      <c r="I400" s="489">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56"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ref="F557:F593" si="82">IF(AND(Pay_Num&lt;&gt;"",Sched_Pay+Extra_Pay&lt;Beg_Bal),Sched_Pay+Extra_Pay,IF(Pay_Num&lt;&gt;"",Beg_Bal,""))</f>
        <v>#VALUE!</v>
      </c>
    </row>
    <row r="558" spans="6:6">
      <c r="F558" s="344" t="e">
        <f t="shared" si="82"/>
        <v>#VALUE!</v>
      </c>
    </row>
    <row r="559" spans="6:6">
      <c r="F559" s="344" t="e">
        <f t="shared" si="82"/>
        <v>#VALUE!</v>
      </c>
    </row>
    <row r="560" spans="6:6">
      <c r="F560" s="344" t="e">
        <f t="shared" si="82"/>
        <v>#VALUE!</v>
      </c>
    </row>
    <row r="561" spans="6:6">
      <c r="F561" s="344" t="e">
        <f t="shared" si="82"/>
        <v>#VALUE!</v>
      </c>
    </row>
    <row r="562" spans="6:6">
      <c r="F562" s="344" t="e">
        <f t="shared" si="82"/>
        <v>#VALUE!</v>
      </c>
    </row>
    <row r="563" spans="6:6">
      <c r="F563" s="344" t="e">
        <f t="shared" si="82"/>
        <v>#VALUE!</v>
      </c>
    </row>
    <row r="564" spans="6:6">
      <c r="F564" s="344" t="e">
        <f t="shared" si="82"/>
        <v>#VALUE!</v>
      </c>
    </row>
    <row r="565" spans="6:6">
      <c r="F565" s="344" t="e">
        <f t="shared" si="82"/>
        <v>#VALUE!</v>
      </c>
    </row>
    <row r="566" spans="6:6">
      <c r="F566" s="344" t="e">
        <f t="shared" si="82"/>
        <v>#VALUE!</v>
      </c>
    </row>
    <row r="567" spans="6:6">
      <c r="F567" s="344" t="e">
        <f t="shared" si="82"/>
        <v>#VALUE!</v>
      </c>
    </row>
    <row r="568" spans="6:6">
      <c r="F568" s="344" t="e">
        <f t="shared" si="82"/>
        <v>#VALUE!</v>
      </c>
    </row>
    <row r="569" spans="6:6">
      <c r="F569" s="344" t="e">
        <f t="shared" si="82"/>
        <v>#VALUE!</v>
      </c>
    </row>
    <row r="570" spans="6:6">
      <c r="F570" s="344" t="e">
        <f t="shared" si="82"/>
        <v>#VALUE!</v>
      </c>
    </row>
    <row r="571" spans="6:6">
      <c r="F571" s="344" t="e">
        <f t="shared" si="82"/>
        <v>#VALUE!</v>
      </c>
    </row>
    <row r="572" spans="6:6">
      <c r="F572" s="344" t="e">
        <f t="shared" si="82"/>
        <v>#VALUE!</v>
      </c>
    </row>
    <row r="573" spans="6:6">
      <c r="F573" s="344" t="e">
        <f t="shared" si="82"/>
        <v>#VALUE!</v>
      </c>
    </row>
    <row r="574" spans="6:6">
      <c r="F574" s="344" t="e">
        <f t="shared" si="82"/>
        <v>#VALUE!</v>
      </c>
    </row>
    <row r="575" spans="6:6">
      <c r="F575" s="344" t="e">
        <f t="shared" si="82"/>
        <v>#VALUE!</v>
      </c>
    </row>
    <row r="576" spans="6:6">
      <c r="F576" s="344" t="e">
        <f t="shared" si="82"/>
        <v>#VALUE!</v>
      </c>
    </row>
    <row r="577" spans="6:6">
      <c r="F577" s="344" t="e">
        <f t="shared" si="82"/>
        <v>#VALUE!</v>
      </c>
    </row>
    <row r="578" spans="6:6">
      <c r="F578" s="344" t="e">
        <f t="shared" si="82"/>
        <v>#VALUE!</v>
      </c>
    </row>
    <row r="579" spans="6:6">
      <c r="F579" s="344" t="e">
        <f t="shared" si="82"/>
        <v>#VALUE!</v>
      </c>
    </row>
    <row r="580" spans="6:6">
      <c r="F580" s="344" t="e">
        <f t="shared" si="82"/>
        <v>#VALUE!</v>
      </c>
    </row>
    <row r="581" spans="6:6">
      <c r="F581" s="344" t="e">
        <f t="shared" si="82"/>
        <v>#VALUE!</v>
      </c>
    </row>
    <row r="582" spans="6:6">
      <c r="F582" s="344" t="e">
        <f t="shared" si="82"/>
        <v>#VALUE!</v>
      </c>
    </row>
    <row r="583" spans="6:6">
      <c r="F583" s="344" t="e">
        <f t="shared" si="82"/>
        <v>#VALUE!</v>
      </c>
    </row>
    <row r="584" spans="6:6">
      <c r="F584" s="344" t="e">
        <f t="shared" si="82"/>
        <v>#VALUE!</v>
      </c>
    </row>
    <row r="585" spans="6:6">
      <c r="F585" s="344" t="e">
        <f t="shared" si="82"/>
        <v>#VALUE!</v>
      </c>
    </row>
    <row r="586" spans="6:6">
      <c r="F586" s="344" t="e">
        <f t="shared" si="82"/>
        <v>#VALUE!</v>
      </c>
    </row>
    <row r="587" spans="6:6">
      <c r="F587" s="344" t="e">
        <f t="shared" si="82"/>
        <v>#VALUE!</v>
      </c>
    </row>
    <row r="588" spans="6:6">
      <c r="F588" s="344" t="e">
        <f t="shared" si="82"/>
        <v>#VALUE!</v>
      </c>
    </row>
    <row r="589" spans="6:6">
      <c r="F589" s="344" t="e">
        <f t="shared" si="82"/>
        <v>#VALUE!</v>
      </c>
    </row>
    <row r="590" spans="6:6">
      <c r="F590" s="344" t="e">
        <f t="shared" si="82"/>
        <v>#VALUE!</v>
      </c>
    </row>
    <row r="591" spans="6:6">
      <c r="F591" s="344" t="e">
        <f t="shared" si="82"/>
        <v>#VALUE!</v>
      </c>
    </row>
    <row r="592" spans="6:6">
      <c r="F592" s="344" t="e">
        <f t="shared" si="82"/>
        <v>#VALUE!</v>
      </c>
    </row>
    <row r="593" spans="6:6">
      <c r="F593" s="344" t="e">
        <f t="shared" si="82"/>
        <v>#VALUE!</v>
      </c>
    </row>
    <row r="594" spans="6:6">
      <c r="F594" s="344" t="e">
        <f t="shared" ref="F594:F657" si="83">IF(AND(Pay_Num&lt;&gt;"",Sched_Pay+Extra_Pay&lt;Beg_Bal),Sched_Pay+Extra_Pay,IF(Pay_Num&lt;&gt;"",Beg_Bal,""))</f>
        <v>#VALUE!</v>
      </c>
    </row>
    <row r="595" spans="6:6">
      <c r="F595" s="344" t="e">
        <f t="shared" si="83"/>
        <v>#VALUE!</v>
      </c>
    </row>
    <row r="596" spans="6:6">
      <c r="F596" s="344" t="e">
        <f t="shared" si="83"/>
        <v>#VALUE!</v>
      </c>
    </row>
    <row r="597" spans="6:6">
      <c r="F597" s="344" t="e">
        <f t="shared" si="83"/>
        <v>#VALUE!</v>
      </c>
    </row>
    <row r="598" spans="6:6">
      <c r="F598" s="344" t="e">
        <f t="shared" si="83"/>
        <v>#VALUE!</v>
      </c>
    </row>
    <row r="599" spans="6:6">
      <c r="F599" s="344" t="e">
        <f t="shared" si="83"/>
        <v>#VALUE!</v>
      </c>
    </row>
    <row r="600" spans="6:6">
      <c r="F600" s="344" t="e">
        <f t="shared" si="83"/>
        <v>#VALUE!</v>
      </c>
    </row>
    <row r="601" spans="6:6">
      <c r="F601" s="344" t="e">
        <f t="shared" si="83"/>
        <v>#VALUE!</v>
      </c>
    </row>
    <row r="602" spans="6:6">
      <c r="F602" s="344" t="e">
        <f t="shared" si="83"/>
        <v>#VALUE!</v>
      </c>
    </row>
    <row r="603" spans="6:6">
      <c r="F603" s="344" t="e">
        <f t="shared" si="83"/>
        <v>#VALUE!</v>
      </c>
    </row>
    <row r="604" spans="6:6">
      <c r="F604" s="344" t="e">
        <f t="shared" si="83"/>
        <v>#VALUE!</v>
      </c>
    </row>
    <row r="605" spans="6:6">
      <c r="F605" s="344" t="e">
        <f t="shared" si="83"/>
        <v>#VALUE!</v>
      </c>
    </row>
    <row r="606" spans="6:6">
      <c r="F606" s="344" t="e">
        <f t="shared" si="83"/>
        <v>#VALUE!</v>
      </c>
    </row>
    <row r="607" spans="6:6">
      <c r="F607" s="344" t="e">
        <f t="shared" si="83"/>
        <v>#VALUE!</v>
      </c>
    </row>
    <row r="608" spans="6:6">
      <c r="F608" s="344" t="e">
        <f t="shared" si="83"/>
        <v>#VALUE!</v>
      </c>
    </row>
    <row r="609" spans="6:6">
      <c r="F609" s="344" t="e">
        <f t="shared" si="83"/>
        <v>#VALUE!</v>
      </c>
    </row>
    <row r="610" spans="6:6">
      <c r="F610" s="344" t="e">
        <f t="shared" si="83"/>
        <v>#VALUE!</v>
      </c>
    </row>
    <row r="611" spans="6:6">
      <c r="F611" s="344" t="e">
        <f t="shared" si="83"/>
        <v>#VALUE!</v>
      </c>
    </row>
    <row r="612" spans="6:6">
      <c r="F612" s="344" t="e">
        <f t="shared" si="83"/>
        <v>#VALUE!</v>
      </c>
    </row>
    <row r="613" spans="6:6">
      <c r="F613" s="344" t="e">
        <f t="shared" si="83"/>
        <v>#VALUE!</v>
      </c>
    </row>
    <row r="614" spans="6:6">
      <c r="F614" s="344" t="e">
        <f t="shared" si="83"/>
        <v>#VALUE!</v>
      </c>
    </row>
    <row r="615" spans="6:6">
      <c r="F615" s="344" t="e">
        <f t="shared" si="83"/>
        <v>#VALUE!</v>
      </c>
    </row>
    <row r="616" spans="6:6">
      <c r="F616" s="344" t="e">
        <f t="shared" si="83"/>
        <v>#VALUE!</v>
      </c>
    </row>
    <row r="617" spans="6:6">
      <c r="F617" s="344" t="e">
        <f t="shared" si="83"/>
        <v>#VALUE!</v>
      </c>
    </row>
    <row r="618" spans="6:6">
      <c r="F618" s="344" t="e">
        <f t="shared" si="83"/>
        <v>#VALUE!</v>
      </c>
    </row>
    <row r="619" spans="6:6">
      <c r="F619" s="344" t="e">
        <f t="shared" si="83"/>
        <v>#VALUE!</v>
      </c>
    </row>
    <row r="620" spans="6:6">
      <c r="F620" s="344" t="e">
        <f t="shared" si="83"/>
        <v>#VALUE!</v>
      </c>
    </row>
    <row r="621" spans="6:6">
      <c r="F621" s="344" t="e">
        <f t="shared" si="83"/>
        <v>#VALUE!</v>
      </c>
    </row>
    <row r="622" spans="6:6">
      <c r="F622" s="344" t="e">
        <f t="shared" si="83"/>
        <v>#VALUE!</v>
      </c>
    </row>
    <row r="623" spans="6:6">
      <c r="F623" s="344" t="e">
        <f t="shared" si="83"/>
        <v>#VALUE!</v>
      </c>
    </row>
    <row r="624" spans="6:6">
      <c r="F624" s="344" t="e">
        <f t="shared" si="83"/>
        <v>#VALUE!</v>
      </c>
    </row>
    <row r="625" spans="6:6">
      <c r="F625" s="344" t="e">
        <f t="shared" si="83"/>
        <v>#VALUE!</v>
      </c>
    </row>
    <row r="626" spans="6:6">
      <c r="F626" s="344" t="e">
        <f t="shared" si="83"/>
        <v>#VALUE!</v>
      </c>
    </row>
    <row r="627" spans="6:6">
      <c r="F627" s="344" t="e">
        <f t="shared" si="83"/>
        <v>#VALUE!</v>
      </c>
    </row>
    <row r="628" spans="6:6">
      <c r="F628" s="344" t="e">
        <f t="shared" si="83"/>
        <v>#VALUE!</v>
      </c>
    </row>
    <row r="629" spans="6:6">
      <c r="F629" s="344" t="e">
        <f t="shared" si="83"/>
        <v>#VALUE!</v>
      </c>
    </row>
    <row r="630" spans="6:6">
      <c r="F630" s="344" t="e">
        <f t="shared" si="83"/>
        <v>#VALUE!</v>
      </c>
    </row>
    <row r="631" spans="6:6">
      <c r="F631" s="344" t="e">
        <f t="shared" si="83"/>
        <v>#VALUE!</v>
      </c>
    </row>
    <row r="632" spans="6:6">
      <c r="F632" s="344" t="e">
        <f t="shared" si="83"/>
        <v>#VALUE!</v>
      </c>
    </row>
    <row r="633" spans="6:6">
      <c r="F633" s="344" t="e">
        <f t="shared" si="83"/>
        <v>#VALUE!</v>
      </c>
    </row>
    <row r="634" spans="6:6">
      <c r="F634" s="344" t="e">
        <f t="shared" si="83"/>
        <v>#VALUE!</v>
      </c>
    </row>
    <row r="635" spans="6:6">
      <c r="F635" s="344" t="e">
        <f t="shared" si="83"/>
        <v>#VALUE!</v>
      </c>
    </row>
    <row r="636" spans="6:6">
      <c r="F636" s="344" t="e">
        <f t="shared" si="83"/>
        <v>#VALUE!</v>
      </c>
    </row>
    <row r="637" spans="6:6">
      <c r="F637" s="344" t="e">
        <f t="shared" si="83"/>
        <v>#VALUE!</v>
      </c>
    </row>
    <row r="638" spans="6:6">
      <c r="F638" s="344" t="e">
        <f t="shared" si="83"/>
        <v>#VALUE!</v>
      </c>
    </row>
    <row r="639" spans="6:6">
      <c r="F639" s="344" t="e">
        <f t="shared" si="83"/>
        <v>#VALUE!</v>
      </c>
    </row>
    <row r="640" spans="6:6">
      <c r="F640" s="344" t="e">
        <f t="shared" si="83"/>
        <v>#VALUE!</v>
      </c>
    </row>
    <row r="641" spans="6:6">
      <c r="F641" s="344" t="e">
        <f t="shared" si="83"/>
        <v>#VALUE!</v>
      </c>
    </row>
    <row r="642" spans="6:6">
      <c r="F642" s="344" t="e">
        <f t="shared" si="83"/>
        <v>#VALUE!</v>
      </c>
    </row>
    <row r="643" spans="6:6">
      <c r="F643" s="344" t="e">
        <f t="shared" si="83"/>
        <v>#VALUE!</v>
      </c>
    </row>
    <row r="644" spans="6:6">
      <c r="F644" s="344" t="e">
        <f t="shared" si="83"/>
        <v>#VALUE!</v>
      </c>
    </row>
    <row r="645" spans="6:6">
      <c r="F645" s="344" t="e">
        <f t="shared" si="83"/>
        <v>#VALUE!</v>
      </c>
    </row>
    <row r="646" spans="6:6">
      <c r="F646" s="344" t="e">
        <f t="shared" si="83"/>
        <v>#VALUE!</v>
      </c>
    </row>
    <row r="647" spans="6:6">
      <c r="F647" s="344" t="e">
        <f t="shared" si="83"/>
        <v>#VALUE!</v>
      </c>
    </row>
    <row r="648" spans="6:6">
      <c r="F648" s="344" t="e">
        <f t="shared" si="83"/>
        <v>#VALUE!</v>
      </c>
    </row>
    <row r="649" spans="6:6">
      <c r="F649" s="344" t="e">
        <f t="shared" si="83"/>
        <v>#VALUE!</v>
      </c>
    </row>
    <row r="650" spans="6:6">
      <c r="F650" s="344" t="e">
        <f t="shared" si="83"/>
        <v>#VALUE!</v>
      </c>
    </row>
    <row r="651" spans="6:6">
      <c r="F651" s="344" t="e">
        <f t="shared" si="83"/>
        <v>#VALUE!</v>
      </c>
    </row>
    <row r="652" spans="6:6">
      <c r="F652" s="344" t="e">
        <f t="shared" si="83"/>
        <v>#VALUE!</v>
      </c>
    </row>
    <row r="653" spans="6:6">
      <c r="F653" s="344" t="e">
        <f t="shared" si="83"/>
        <v>#VALUE!</v>
      </c>
    </row>
    <row r="654" spans="6:6">
      <c r="F654" s="344" t="e">
        <f t="shared" si="83"/>
        <v>#VALUE!</v>
      </c>
    </row>
    <row r="655" spans="6:6">
      <c r="F655" s="344" t="e">
        <f t="shared" si="83"/>
        <v>#VALUE!</v>
      </c>
    </row>
    <row r="656" spans="6:6">
      <c r="F656" s="344" t="e">
        <f t="shared" si="83"/>
        <v>#VALUE!</v>
      </c>
    </row>
    <row r="657" spans="6:6">
      <c r="F657" s="344" t="e">
        <f t="shared" si="83"/>
        <v>#VALUE!</v>
      </c>
    </row>
    <row r="658" spans="6:6">
      <c r="F658" s="344" t="e">
        <f>IF(AND(Pay_Num&lt;&gt;"",Sched_Pay+Extra_Pay&lt;Beg_Bal),Sched_Pay+Extra_Pay,IF(Pay_Num&lt;&gt;"",Beg_Bal,""))</f>
        <v>#VALUE!</v>
      </c>
    </row>
    <row r="659" spans="6:6">
      <c r="F659" s="344" t="e">
        <f>IF(AND(Pay_Num&lt;&gt;"",Sched_Pay+Extra_Pay&lt;Beg_Bal),Sched_Pay+Extra_Pay,IF(Pay_Num&lt;&gt;"",Beg_Bal,""))</f>
        <v>#VALUE!</v>
      </c>
    </row>
    <row r="660" spans="6:6">
      <c r="F660" s="344" t="e">
        <f>IF(AND(Pay_Num&lt;&gt;"",Sched_Pay+Extra_Pay&lt;Beg_Bal),Sched_Pay+Extra_Pay,IF(Pay_Num&lt;&gt;"",Beg_Bal,""))</f>
        <v>#VALUE!</v>
      </c>
    </row>
    <row r="661" spans="6:6">
      <c r="F661" s="344" t="e">
        <f>IF(AND(Pay_Num&lt;&gt;"",Sched_Pay+Extra_Pay&lt;Beg_Bal),Sched_Pay+Extra_Pay,IF(Pay_Num&lt;&gt;"",Beg_Bal,""))</f>
        <v>#VALUE!</v>
      </c>
    </row>
    <row r="662" spans="6:6">
      <c r="F662" s="344"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1" t="s">
        <v>358</v>
      </c>
      <c r="C5" s="862"/>
      <c r="D5" s="863"/>
      <c r="E5" s="312"/>
      <c r="F5" s="861" t="s">
        <v>359</v>
      </c>
      <c r="G5" s="862"/>
      <c r="H5" s="863"/>
      <c r="I5" s="312"/>
      <c r="J5" s="318"/>
    </row>
    <row r="6" spans="1:13">
      <c r="A6" s="319"/>
      <c r="B6" s="320"/>
      <c r="C6" s="321" t="s">
        <v>360</v>
      </c>
      <c r="D6" s="483">
        <f>'Ann7'!E10</f>
        <v>0</v>
      </c>
      <c r="E6" s="312"/>
      <c r="F6" s="320"/>
      <c r="G6" s="321"/>
      <c r="H6" s="356">
        <f>Loan_Amount/2*Loan_Years*Interest_Rate</f>
        <v>0</v>
      </c>
      <c r="I6" s="312"/>
      <c r="J6" s="318"/>
    </row>
    <row r="7" spans="1:13">
      <c r="A7" s="319"/>
      <c r="B7" s="320"/>
      <c r="C7" s="321" t="s">
        <v>362</v>
      </c>
      <c r="D7" s="323">
        <f>IF('Ann7'!D10="",1%,'Ann7'!D10)</f>
        <v>0</v>
      </c>
      <c r="E7" s="312"/>
      <c r="F7" s="320"/>
      <c r="G7" s="321" t="s">
        <v>363</v>
      </c>
      <c r="H7" s="324" t="str">
        <f>IF(Values_Entered,Loan_Years*Num_Pmt_Per_Year,"")</f>
        <v/>
      </c>
      <c r="I7" s="325"/>
      <c r="J7" s="318"/>
    </row>
    <row r="8" spans="1:13">
      <c r="A8" s="319"/>
      <c r="B8" s="320"/>
      <c r="C8" s="321" t="s">
        <v>364</v>
      </c>
      <c r="D8" s="326">
        <f>IF('Ann7'!C10=0,2,'Ann7'!C10)</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'Ann7'!B10</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4"/>
      <c r="D13" s="865"/>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9.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2"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94"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si="81"/>
        <v>#VALUE!</v>
      </c>
    </row>
    <row r="558" spans="6:6">
      <c r="F558" s="344" t="e">
        <f t="shared" si="81"/>
        <v>#VALUE!</v>
      </c>
    </row>
    <row r="559" spans="6:6">
      <c r="F559" s="344" t="e">
        <f t="shared" si="81"/>
        <v>#VALUE!</v>
      </c>
    </row>
    <row r="560" spans="6:6">
      <c r="F560" s="344" t="e">
        <f t="shared" si="81"/>
        <v>#VALUE!</v>
      </c>
    </row>
    <row r="561" spans="6:6">
      <c r="F561" s="344" t="e">
        <f t="shared" si="81"/>
        <v>#VALUE!</v>
      </c>
    </row>
    <row r="562" spans="6:6">
      <c r="F562" s="344" t="e">
        <f t="shared" si="81"/>
        <v>#VALUE!</v>
      </c>
    </row>
    <row r="563" spans="6:6">
      <c r="F563" s="344" t="e">
        <f t="shared" si="81"/>
        <v>#VALUE!</v>
      </c>
    </row>
    <row r="564" spans="6:6">
      <c r="F564" s="344" t="e">
        <f t="shared" si="81"/>
        <v>#VALUE!</v>
      </c>
    </row>
    <row r="565" spans="6:6">
      <c r="F565" s="344" t="e">
        <f t="shared" si="81"/>
        <v>#VALUE!</v>
      </c>
    </row>
    <row r="566" spans="6:6">
      <c r="F566" s="344" t="e">
        <f t="shared" si="81"/>
        <v>#VALUE!</v>
      </c>
    </row>
    <row r="567" spans="6:6">
      <c r="F567" s="344" t="e">
        <f t="shared" si="81"/>
        <v>#VALUE!</v>
      </c>
    </row>
    <row r="568" spans="6:6">
      <c r="F568" s="344" t="e">
        <f t="shared" si="81"/>
        <v>#VALUE!</v>
      </c>
    </row>
    <row r="569" spans="6:6">
      <c r="F569" s="344" t="e">
        <f t="shared" si="81"/>
        <v>#VALUE!</v>
      </c>
    </row>
    <row r="570" spans="6:6">
      <c r="F570" s="344" t="e">
        <f t="shared" si="81"/>
        <v>#VALUE!</v>
      </c>
    </row>
    <row r="571" spans="6:6">
      <c r="F571" s="344" t="e">
        <f t="shared" si="81"/>
        <v>#VALUE!</v>
      </c>
    </row>
    <row r="572" spans="6:6">
      <c r="F572" s="344" t="e">
        <f t="shared" si="81"/>
        <v>#VALUE!</v>
      </c>
    </row>
    <row r="573" spans="6:6">
      <c r="F573" s="344" t="e">
        <f t="shared" si="81"/>
        <v>#VALUE!</v>
      </c>
    </row>
    <row r="574" spans="6:6">
      <c r="F574" s="344" t="e">
        <f t="shared" si="81"/>
        <v>#VALUE!</v>
      </c>
    </row>
    <row r="575" spans="6:6">
      <c r="F575" s="344" t="e">
        <f t="shared" si="81"/>
        <v>#VALUE!</v>
      </c>
    </row>
    <row r="576" spans="6:6">
      <c r="F576" s="344" t="e">
        <f t="shared" si="81"/>
        <v>#VALUE!</v>
      </c>
    </row>
    <row r="577" spans="6:6">
      <c r="F577" s="344" t="e">
        <f t="shared" si="81"/>
        <v>#VALUE!</v>
      </c>
    </row>
    <row r="578" spans="6:6">
      <c r="F578" s="344" t="e">
        <f t="shared" si="81"/>
        <v>#VALUE!</v>
      </c>
    </row>
    <row r="579" spans="6:6">
      <c r="F579" s="344" t="e">
        <f t="shared" si="81"/>
        <v>#VALUE!</v>
      </c>
    </row>
    <row r="580" spans="6:6">
      <c r="F580" s="344" t="e">
        <f t="shared" si="81"/>
        <v>#VALUE!</v>
      </c>
    </row>
    <row r="581" spans="6:6">
      <c r="F581" s="344" t="e">
        <f t="shared" si="81"/>
        <v>#VALUE!</v>
      </c>
    </row>
    <row r="582" spans="6:6">
      <c r="F582" s="344" t="e">
        <f t="shared" si="81"/>
        <v>#VALUE!</v>
      </c>
    </row>
    <row r="583" spans="6:6">
      <c r="F583" s="344" t="e">
        <f t="shared" si="81"/>
        <v>#VALUE!</v>
      </c>
    </row>
    <row r="584" spans="6:6">
      <c r="F584" s="344" t="e">
        <f t="shared" si="81"/>
        <v>#VALUE!</v>
      </c>
    </row>
    <row r="585" spans="6:6">
      <c r="F585" s="344" t="e">
        <f t="shared" si="81"/>
        <v>#VALUE!</v>
      </c>
    </row>
    <row r="586" spans="6:6">
      <c r="F586" s="344" t="e">
        <f t="shared" si="81"/>
        <v>#VALUE!</v>
      </c>
    </row>
    <row r="587" spans="6:6">
      <c r="F587" s="344" t="e">
        <f t="shared" si="81"/>
        <v>#VALUE!</v>
      </c>
    </row>
    <row r="588" spans="6:6">
      <c r="F588" s="344" t="e">
        <f t="shared" si="81"/>
        <v>#VALUE!</v>
      </c>
    </row>
    <row r="589" spans="6:6">
      <c r="F589" s="344" t="e">
        <f t="shared" si="81"/>
        <v>#VALUE!</v>
      </c>
    </row>
    <row r="590" spans="6:6">
      <c r="F590" s="344" t="e">
        <f t="shared" si="81"/>
        <v>#VALUE!</v>
      </c>
    </row>
    <row r="591" spans="6:6">
      <c r="F591" s="344" t="e">
        <f t="shared" si="81"/>
        <v>#VALUE!</v>
      </c>
    </row>
    <row r="592" spans="6:6">
      <c r="F592" s="344" t="e">
        <f t="shared" si="81"/>
        <v>#VALUE!</v>
      </c>
    </row>
    <row r="593" spans="6:6">
      <c r="F593" s="344" t="e">
        <f t="shared" si="81"/>
        <v>#VALUE!</v>
      </c>
    </row>
    <row r="594" spans="6:6">
      <c r="F594" s="344" t="e">
        <f t="shared" si="81"/>
        <v>#VALUE!</v>
      </c>
    </row>
    <row r="595" spans="6:6">
      <c r="F595" s="344" t="e">
        <f t="shared" ref="F595:F662" si="82">IF(AND(Pay_Num&lt;&gt;0,Sched_Pay+Extra_Pay&lt;Beg_Bal),Sched_Pay+Extra_Pay,IF(Pay_Num&lt;&gt;0,Beg_Bal,0))</f>
        <v>#VALUE!</v>
      </c>
    </row>
    <row r="596" spans="6:6">
      <c r="F596" s="344" t="e">
        <f t="shared" si="82"/>
        <v>#VALUE!</v>
      </c>
    </row>
    <row r="597" spans="6:6">
      <c r="F597" s="344" t="e">
        <f t="shared" si="82"/>
        <v>#VALUE!</v>
      </c>
    </row>
    <row r="598" spans="6:6">
      <c r="F598" s="344" t="e">
        <f t="shared" si="82"/>
        <v>#VALUE!</v>
      </c>
    </row>
    <row r="599" spans="6:6">
      <c r="F599" s="344" t="e">
        <f t="shared" si="82"/>
        <v>#VALUE!</v>
      </c>
    </row>
    <row r="600" spans="6:6">
      <c r="F600" s="344" t="e">
        <f t="shared" si="82"/>
        <v>#VALUE!</v>
      </c>
    </row>
    <row r="601" spans="6:6">
      <c r="F601" s="344" t="e">
        <f t="shared" si="82"/>
        <v>#VALUE!</v>
      </c>
    </row>
    <row r="602" spans="6:6">
      <c r="F602" s="344" t="e">
        <f t="shared" si="82"/>
        <v>#VALUE!</v>
      </c>
    </row>
    <row r="603" spans="6:6">
      <c r="F603" s="344" t="e">
        <f t="shared" si="82"/>
        <v>#VALUE!</v>
      </c>
    </row>
    <row r="604" spans="6:6">
      <c r="F604" s="344" t="e">
        <f t="shared" si="82"/>
        <v>#VALUE!</v>
      </c>
    </row>
    <row r="605" spans="6:6">
      <c r="F605" s="344" t="e">
        <f t="shared" si="82"/>
        <v>#VALUE!</v>
      </c>
    </row>
    <row r="606" spans="6:6">
      <c r="F606" s="344" t="e">
        <f t="shared" si="82"/>
        <v>#VALUE!</v>
      </c>
    </row>
    <row r="607" spans="6:6">
      <c r="F607" s="344" t="e">
        <f t="shared" si="82"/>
        <v>#VALUE!</v>
      </c>
    </row>
    <row r="608" spans="6:6">
      <c r="F608" s="344" t="e">
        <f t="shared" si="82"/>
        <v>#VALUE!</v>
      </c>
    </row>
    <row r="609" spans="6:6">
      <c r="F609" s="344" t="e">
        <f t="shared" si="82"/>
        <v>#VALUE!</v>
      </c>
    </row>
    <row r="610" spans="6:6">
      <c r="F610" s="344" t="e">
        <f t="shared" si="82"/>
        <v>#VALUE!</v>
      </c>
    </row>
    <row r="611" spans="6:6">
      <c r="F611" s="344" t="e">
        <f t="shared" si="82"/>
        <v>#VALUE!</v>
      </c>
    </row>
    <row r="612" spans="6:6">
      <c r="F612" s="344" t="e">
        <f t="shared" si="82"/>
        <v>#VALUE!</v>
      </c>
    </row>
    <row r="613" spans="6:6">
      <c r="F613" s="344" t="e">
        <f t="shared" si="82"/>
        <v>#VALUE!</v>
      </c>
    </row>
    <row r="614" spans="6:6">
      <c r="F614" s="344" t="e">
        <f t="shared" si="82"/>
        <v>#VALUE!</v>
      </c>
    </row>
    <row r="615" spans="6:6">
      <c r="F615" s="344" t="e">
        <f t="shared" si="82"/>
        <v>#VALUE!</v>
      </c>
    </row>
    <row r="616" spans="6:6">
      <c r="F616" s="344" t="e">
        <f t="shared" si="82"/>
        <v>#VALUE!</v>
      </c>
    </row>
    <row r="617" spans="6:6">
      <c r="F617" s="344" t="e">
        <f t="shared" si="82"/>
        <v>#VALUE!</v>
      </c>
    </row>
    <row r="618" spans="6:6">
      <c r="F618" s="344" t="e">
        <f t="shared" si="82"/>
        <v>#VALUE!</v>
      </c>
    </row>
    <row r="619" spans="6:6">
      <c r="F619" s="344" t="e">
        <f t="shared" si="82"/>
        <v>#VALUE!</v>
      </c>
    </row>
    <row r="620" spans="6:6">
      <c r="F620" s="344" t="e">
        <f t="shared" si="82"/>
        <v>#VALUE!</v>
      </c>
    </row>
    <row r="621" spans="6:6">
      <c r="F621" s="344" t="e">
        <f t="shared" si="82"/>
        <v>#VALUE!</v>
      </c>
    </row>
    <row r="622" spans="6:6">
      <c r="F622" s="344" t="e">
        <f t="shared" si="82"/>
        <v>#VALUE!</v>
      </c>
    </row>
    <row r="623" spans="6:6">
      <c r="F623" s="344" t="e">
        <f t="shared" si="82"/>
        <v>#VALUE!</v>
      </c>
    </row>
    <row r="624" spans="6:6">
      <c r="F624" s="344" t="e">
        <f t="shared" si="82"/>
        <v>#VALUE!</v>
      </c>
    </row>
    <row r="625" spans="6:6">
      <c r="F625" s="344" t="e">
        <f t="shared" si="82"/>
        <v>#VALUE!</v>
      </c>
    </row>
    <row r="626" spans="6:6">
      <c r="F626" s="344" t="e">
        <f t="shared" si="82"/>
        <v>#VALUE!</v>
      </c>
    </row>
    <row r="627" spans="6:6">
      <c r="F627" s="344" t="e">
        <f t="shared" si="82"/>
        <v>#VALUE!</v>
      </c>
    </row>
    <row r="628" spans="6:6">
      <c r="F628" s="344" t="e">
        <f t="shared" si="82"/>
        <v>#VALUE!</v>
      </c>
    </row>
    <row r="629" spans="6:6">
      <c r="F629" s="344" t="e">
        <f t="shared" si="82"/>
        <v>#VALUE!</v>
      </c>
    </row>
    <row r="630" spans="6:6">
      <c r="F630" s="344" t="e">
        <f t="shared" si="82"/>
        <v>#VALUE!</v>
      </c>
    </row>
    <row r="631" spans="6:6">
      <c r="F631" s="344" t="e">
        <f t="shared" si="82"/>
        <v>#VALUE!</v>
      </c>
    </row>
    <row r="632" spans="6:6">
      <c r="F632" s="344" t="e">
        <f t="shared" si="82"/>
        <v>#VALUE!</v>
      </c>
    </row>
    <row r="633" spans="6:6">
      <c r="F633" s="344" t="e">
        <f t="shared" si="82"/>
        <v>#VALUE!</v>
      </c>
    </row>
    <row r="634" spans="6:6">
      <c r="F634" s="344" t="e">
        <f t="shared" si="82"/>
        <v>#VALUE!</v>
      </c>
    </row>
    <row r="635" spans="6:6">
      <c r="F635" s="344" t="e">
        <f t="shared" si="82"/>
        <v>#VALUE!</v>
      </c>
    </row>
    <row r="636" spans="6:6">
      <c r="F636" s="344" t="e">
        <f t="shared" si="82"/>
        <v>#VALUE!</v>
      </c>
    </row>
    <row r="637" spans="6:6">
      <c r="F637" s="344" t="e">
        <f t="shared" si="82"/>
        <v>#VALUE!</v>
      </c>
    </row>
    <row r="638" spans="6:6">
      <c r="F638" s="344" t="e">
        <f t="shared" si="82"/>
        <v>#VALUE!</v>
      </c>
    </row>
    <row r="639" spans="6:6">
      <c r="F639" s="344" t="e">
        <f t="shared" si="82"/>
        <v>#VALUE!</v>
      </c>
    </row>
    <row r="640" spans="6:6">
      <c r="F640" s="344" t="e">
        <f t="shared" si="82"/>
        <v>#VALUE!</v>
      </c>
    </row>
    <row r="641" spans="6:6">
      <c r="F641" s="344" t="e">
        <f t="shared" si="82"/>
        <v>#VALUE!</v>
      </c>
    </row>
    <row r="642" spans="6:6">
      <c r="F642" s="344" t="e">
        <f t="shared" si="82"/>
        <v>#VALUE!</v>
      </c>
    </row>
    <row r="643" spans="6:6">
      <c r="F643" s="344" t="e">
        <f t="shared" si="82"/>
        <v>#VALUE!</v>
      </c>
    </row>
    <row r="644" spans="6:6">
      <c r="F644" s="344" t="e">
        <f t="shared" si="82"/>
        <v>#VALUE!</v>
      </c>
    </row>
    <row r="645" spans="6:6">
      <c r="F645" s="344" t="e">
        <f t="shared" si="82"/>
        <v>#VALUE!</v>
      </c>
    </row>
    <row r="646" spans="6:6">
      <c r="F646" s="344" t="e">
        <f t="shared" si="82"/>
        <v>#VALUE!</v>
      </c>
    </row>
    <row r="647" spans="6:6">
      <c r="F647" s="344" t="e">
        <f t="shared" si="82"/>
        <v>#VALUE!</v>
      </c>
    </row>
    <row r="648" spans="6:6">
      <c r="F648" s="344" t="e">
        <f t="shared" si="82"/>
        <v>#VALUE!</v>
      </c>
    </row>
    <row r="649" spans="6:6">
      <c r="F649" s="344" t="e">
        <f t="shared" si="82"/>
        <v>#VALUE!</v>
      </c>
    </row>
    <row r="650" spans="6:6">
      <c r="F650" s="344" t="e">
        <f t="shared" si="82"/>
        <v>#VALUE!</v>
      </c>
    </row>
    <row r="651" spans="6:6">
      <c r="F651" s="344" t="e">
        <f t="shared" si="82"/>
        <v>#VALUE!</v>
      </c>
    </row>
    <row r="652" spans="6:6">
      <c r="F652" s="344" t="e">
        <f t="shared" si="82"/>
        <v>#VALUE!</v>
      </c>
    </row>
    <row r="653" spans="6:6">
      <c r="F653" s="344" t="e">
        <f t="shared" si="82"/>
        <v>#VALUE!</v>
      </c>
    </row>
    <row r="654" spans="6:6">
      <c r="F654" s="344" t="e">
        <f t="shared" si="82"/>
        <v>#VALUE!</v>
      </c>
    </row>
    <row r="655" spans="6:6">
      <c r="F655" s="344" t="e">
        <f t="shared" si="82"/>
        <v>#VALUE!</v>
      </c>
    </row>
    <row r="656" spans="6:6">
      <c r="F656" s="344" t="e">
        <f t="shared" si="82"/>
        <v>#VALUE!</v>
      </c>
    </row>
    <row r="657" spans="6:6">
      <c r="F657" s="344" t="e">
        <f t="shared" si="82"/>
        <v>#VALUE!</v>
      </c>
    </row>
    <row r="658" spans="6:6">
      <c r="F658" s="344" t="e">
        <f t="shared" si="82"/>
        <v>#VALUE!</v>
      </c>
    </row>
    <row r="659" spans="6:6">
      <c r="F659" s="344" t="e">
        <f t="shared" si="82"/>
        <v>#VALUE!</v>
      </c>
    </row>
    <row r="660" spans="6:6">
      <c r="F660" s="344" t="e">
        <f t="shared" si="82"/>
        <v>#VALUE!</v>
      </c>
    </row>
    <row r="661" spans="6:6">
      <c r="F661" s="344" t="e">
        <f t="shared" si="82"/>
        <v>#VALUE!</v>
      </c>
    </row>
    <row r="662" spans="6:6">
      <c r="F662" s="344"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0" tint="-0.249977111117893"/>
  </sheetPr>
  <dimension ref="A1:M662"/>
  <sheetViews>
    <sheetView topLeftCell="A4"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1" t="s">
        <v>358</v>
      </c>
      <c r="C5" s="862"/>
      <c r="D5" s="863"/>
      <c r="E5" s="312"/>
      <c r="F5" s="861" t="s">
        <v>359</v>
      </c>
      <c r="G5" s="862"/>
      <c r="H5" s="863"/>
      <c r="I5" s="312"/>
      <c r="J5" s="318"/>
    </row>
    <row r="6" spans="1:13">
      <c r="A6" s="319"/>
      <c r="B6" s="320"/>
      <c r="C6" s="321" t="s">
        <v>360</v>
      </c>
      <c r="D6" s="483">
        <f>'Ann7'!E11</f>
        <v>0</v>
      </c>
      <c r="E6" s="312"/>
      <c r="F6" s="320"/>
      <c r="G6" s="321"/>
      <c r="H6" s="356">
        <f>Loan_Amount/2*Loan_Years*Interest_Rate</f>
        <v>0</v>
      </c>
      <c r="I6" s="312"/>
      <c r="J6" s="318"/>
    </row>
    <row r="7" spans="1:13">
      <c r="A7" s="319"/>
      <c r="B7" s="320"/>
      <c r="C7" s="321" t="s">
        <v>362</v>
      </c>
      <c r="D7" s="323">
        <f>IF('Ann7'!D11="",1%,'Ann7'!D11)</f>
        <v>0</v>
      </c>
      <c r="E7" s="312"/>
      <c r="F7" s="320"/>
      <c r="G7" s="321" t="s">
        <v>363</v>
      </c>
      <c r="H7" s="324" t="str">
        <f>IF(Values_Entered,Loan_Years*Num_Pmt_Per_Year,"")</f>
        <v/>
      </c>
      <c r="I7" s="325"/>
      <c r="J7" s="318"/>
    </row>
    <row r="8" spans="1:13">
      <c r="A8" s="319"/>
      <c r="B8" s="320"/>
      <c r="C8" s="321" t="s">
        <v>364</v>
      </c>
      <c r="D8" s="326">
        <f>IF('Ann7'!C11=0,2,'Ann7'!C11)</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'Ann7'!B11</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4"/>
      <c r="D13" s="865"/>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23.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22.285156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1" t="s">
        <v>358</v>
      </c>
      <c r="C5" s="862"/>
      <c r="D5" s="863"/>
      <c r="E5" s="312"/>
      <c r="F5" s="861" t="s">
        <v>359</v>
      </c>
      <c r="G5" s="862"/>
      <c r="H5" s="863"/>
      <c r="I5" s="312"/>
      <c r="J5" s="318"/>
    </row>
    <row r="6" spans="1:13">
      <c r="A6" s="319"/>
      <c r="B6" s="320"/>
      <c r="C6" s="321" t="s">
        <v>360</v>
      </c>
      <c r="D6" s="488">
        <f>'Ann7'!E12</f>
        <v>0</v>
      </c>
      <c r="E6" s="312"/>
      <c r="F6" s="320"/>
      <c r="G6" s="321"/>
      <c r="H6" s="356">
        <f>Loan_Amount/2*Loan_Years*Interest_Rate</f>
        <v>0</v>
      </c>
      <c r="I6" s="312"/>
      <c r="J6" s="318"/>
    </row>
    <row r="7" spans="1:13">
      <c r="A7" s="319"/>
      <c r="B7" s="320"/>
      <c r="C7" s="321" t="s">
        <v>362</v>
      </c>
      <c r="D7" s="323">
        <f>IF('Ann7'!D12="",1%,'Ann7'!D12)</f>
        <v>0</v>
      </c>
      <c r="E7" s="312"/>
      <c r="F7" s="320"/>
      <c r="G7" s="321" t="s">
        <v>363</v>
      </c>
      <c r="H7" s="324" t="str">
        <f>IF(Values_Entered,Loan_Years*Num_Pmt_Per_Year,"")</f>
        <v/>
      </c>
      <c r="I7" s="325"/>
      <c r="J7" s="318"/>
    </row>
    <row r="8" spans="1:13">
      <c r="A8" s="319"/>
      <c r="B8" s="320"/>
      <c r="C8" s="321" t="s">
        <v>364</v>
      </c>
      <c r="D8" s="326">
        <f>IF('Ann7'!C12=0,2,'Ann7'!C12)</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'Ann7'!B12</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4"/>
      <c r="D13" s="865"/>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3.7"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1" t="s">
        <v>358</v>
      </c>
      <c r="C5" s="862"/>
      <c r="D5" s="863"/>
      <c r="E5" s="312"/>
      <c r="F5" s="861" t="s">
        <v>359</v>
      </c>
      <c r="G5" s="862"/>
      <c r="H5" s="863"/>
      <c r="I5" s="312"/>
      <c r="J5" s="318"/>
    </row>
    <row r="6" spans="1:12">
      <c r="A6" s="319"/>
      <c r="B6" s="320"/>
      <c r="C6" s="321" t="s">
        <v>360</v>
      </c>
      <c r="D6" s="488">
        <f>'Ann6'!E13</f>
        <v>0</v>
      </c>
      <c r="E6" s="312"/>
      <c r="F6" s="320"/>
      <c r="G6" s="321"/>
      <c r="H6" s="356">
        <f>Loan_Amount/2*Loan_Years*Interest_Rate</f>
        <v>0</v>
      </c>
      <c r="I6" s="312"/>
      <c r="J6" s="318"/>
    </row>
    <row r="7" spans="1:12">
      <c r="A7" s="319"/>
      <c r="B7" s="320"/>
      <c r="C7" s="321" t="s">
        <v>362</v>
      </c>
      <c r="D7" s="323">
        <f>'Ann6'!D13</f>
        <v>0</v>
      </c>
      <c r="E7" s="312"/>
      <c r="F7" s="320"/>
      <c r="G7" s="321" t="s">
        <v>363</v>
      </c>
      <c r="H7" s="324" t="str">
        <f>IF(Values_Entered,Loan_Years*Num_Pmt_Per_Year,"")</f>
        <v/>
      </c>
      <c r="I7" s="325"/>
      <c r="J7" s="318"/>
    </row>
    <row r="8" spans="1:12">
      <c r="A8" s="319"/>
      <c r="B8" s="320"/>
      <c r="C8" s="321" t="s">
        <v>364</v>
      </c>
      <c r="D8" s="326">
        <f>IF('Ann6'!C13=0,2,'Ann6'!C13)</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IF('Ann6'!B13=0,DATE('Ann2'!B3,1,1),'Ann6'!B13)</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4"/>
      <c r="D13" s="865"/>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1" t="s">
        <v>358</v>
      </c>
      <c r="C5" s="862"/>
      <c r="D5" s="863"/>
      <c r="E5" s="312"/>
      <c r="F5" s="861" t="s">
        <v>359</v>
      </c>
      <c r="G5" s="862"/>
      <c r="H5" s="863"/>
      <c r="I5" s="312"/>
      <c r="J5" s="318"/>
    </row>
    <row r="6" spans="1:12">
      <c r="A6" s="319"/>
      <c r="B6" s="320"/>
      <c r="C6" s="321" t="s">
        <v>360</v>
      </c>
      <c r="D6" s="483">
        <f>'Ann6'!E14</f>
        <v>0</v>
      </c>
      <c r="E6" s="312"/>
      <c r="F6" s="320"/>
      <c r="G6" s="321"/>
      <c r="H6" s="356">
        <f>Loan_Amount/2*Loan_Years*Interest_Rate</f>
        <v>0</v>
      </c>
      <c r="I6" s="312"/>
      <c r="J6" s="318"/>
    </row>
    <row r="7" spans="1:12">
      <c r="A7" s="319"/>
      <c r="B7" s="320"/>
      <c r="C7" s="321" t="s">
        <v>362</v>
      </c>
      <c r="D7" s="323">
        <f>'Ann6'!D14</f>
        <v>0</v>
      </c>
      <c r="E7" s="312"/>
      <c r="F7" s="320"/>
      <c r="G7" s="321" t="s">
        <v>363</v>
      </c>
      <c r="H7" s="324" t="str">
        <f>IF(Values_Entered,Loan_Years*Num_Pmt_Per_Year,"")</f>
        <v/>
      </c>
      <c r="I7" s="325"/>
      <c r="J7" s="318"/>
    </row>
    <row r="8" spans="1:12">
      <c r="A8" s="319"/>
      <c r="B8" s="320"/>
      <c r="C8" s="321" t="s">
        <v>364</v>
      </c>
      <c r="D8" s="326">
        <f>IF('Ann6'!C14=0,2,'Ann6'!C14)</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IF('Ann6'!B14=0,DATE('Ann2'!B3,1,1),'Ann6'!B14)</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4"/>
      <c r="D13" s="865"/>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I25"/>
  <sheetViews>
    <sheetView workbookViewId="0">
      <selection activeCell="A11" sqref="A11"/>
    </sheetView>
  </sheetViews>
  <sheetFormatPr baseColWidth="10" defaultRowHeight="12.75"/>
  <cols>
    <col min="4" max="4" width="23.5703125" customWidth="1"/>
    <col min="5" max="5" width="27.85546875" customWidth="1"/>
  </cols>
  <sheetData>
    <row r="1" spans="1:9" ht="22.5">
      <c r="A1" s="209"/>
      <c r="B1" s="262"/>
      <c r="C1" s="262"/>
      <c r="D1" s="262"/>
      <c r="E1" s="262"/>
      <c r="F1" s="262"/>
      <c r="G1" s="262"/>
      <c r="H1" s="263"/>
      <c r="I1" s="263"/>
    </row>
    <row r="2" spans="1:9">
      <c r="A2" s="210"/>
      <c r="B2" s="210"/>
      <c r="C2" s="210"/>
      <c r="D2" s="210"/>
      <c r="E2" s="210"/>
      <c r="F2" s="210"/>
      <c r="G2" s="210"/>
      <c r="H2" s="210"/>
      <c r="I2" s="210"/>
    </row>
    <row r="3" spans="1:9">
      <c r="A3" s="210"/>
      <c r="B3" s="210"/>
      <c r="C3" s="210"/>
      <c r="D3" s="210"/>
      <c r="E3" s="210"/>
      <c r="F3" s="210"/>
      <c r="G3" s="210"/>
      <c r="H3" s="210"/>
      <c r="I3" s="210"/>
    </row>
    <row r="4" spans="1:9">
      <c r="A4" s="210"/>
      <c r="B4" s="210"/>
      <c r="C4" s="210"/>
      <c r="D4" s="210"/>
      <c r="E4" s="210"/>
      <c r="F4" s="210"/>
      <c r="G4" s="210"/>
      <c r="H4" s="210"/>
      <c r="I4" s="210"/>
    </row>
    <row r="5" spans="1:9">
      <c r="A5" s="210"/>
      <c r="B5" s="210"/>
      <c r="C5" s="210"/>
      <c r="D5" s="210"/>
      <c r="E5" s="210"/>
      <c r="F5" s="210"/>
      <c r="G5" s="210"/>
      <c r="H5" s="210"/>
      <c r="I5" s="210"/>
    </row>
    <row r="6" spans="1:9">
      <c r="A6" s="210"/>
      <c r="B6" s="210"/>
      <c r="C6" s="210"/>
      <c r="D6" s="210"/>
      <c r="E6" s="210"/>
      <c r="F6" s="210"/>
      <c r="G6" s="210"/>
      <c r="H6" s="210"/>
      <c r="I6" s="210"/>
    </row>
    <row r="7" spans="1:9" ht="15">
      <c r="A7" s="211" t="s">
        <v>222</v>
      </c>
      <c r="B7" s="211"/>
      <c r="C7" s="211"/>
      <c r="D7" s="211"/>
      <c r="E7" s="210"/>
      <c r="F7" s="210"/>
      <c r="G7" s="210"/>
      <c r="H7" s="210"/>
      <c r="I7" s="210"/>
    </row>
    <row r="8" spans="1:9" ht="15">
      <c r="A8" s="210"/>
      <c r="B8" s="210"/>
      <c r="C8" s="210"/>
      <c r="D8" s="210"/>
      <c r="E8" s="210"/>
      <c r="F8" s="212" t="s">
        <v>227</v>
      </c>
      <c r="G8" s="213"/>
      <c r="H8" s="213"/>
      <c r="I8" s="213"/>
    </row>
    <row r="9" spans="1:9" ht="22.5">
      <c r="A9" s="519">
        <f>etab</f>
        <v>0</v>
      </c>
      <c r="B9" s="520"/>
      <c r="C9" s="214"/>
      <c r="D9" s="214"/>
      <c r="E9" s="214"/>
      <c r="F9" s="215" t="s">
        <v>228</v>
      </c>
      <c r="G9" s="213"/>
      <c r="H9" s="213"/>
      <c r="I9" s="213"/>
    </row>
    <row r="10" spans="1:9" ht="22.5">
      <c r="A10" s="216"/>
      <c r="B10" s="210"/>
      <c r="C10" s="210"/>
      <c r="D10" s="210"/>
      <c r="E10" s="210"/>
      <c r="F10" s="217" t="s">
        <v>223</v>
      </c>
      <c r="G10" s="218"/>
      <c r="H10" s="219"/>
      <c r="I10" s="218"/>
    </row>
    <row r="11" spans="1:9">
      <c r="A11" s="220" t="s">
        <v>224</v>
      </c>
      <c r="B11" s="210"/>
      <c r="C11" s="210"/>
      <c r="D11" s="210"/>
      <c r="E11" s="210"/>
      <c r="F11" s="210"/>
      <c r="G11" s="210"/>
      <c r="H11" s="210"/>
      <c r="I11" s="210"/>
    </row>
    <row r="12" spans="1:9">
      <c r="A12" s="221"/>
      <c r="B12" s="221"/>
      <c r="C12" s="221"/>
      <c r="D12" s="221"/>
      <c r="E12" s="214"/>
      <c r="F12" s="210"/>
      <c r="G12" s="210"/>
      <c r="H12" s="210"/>
      <c r="I12" s="210"/>
    </row>
    <row r="13" spans="1:9">
      <c r="A13" s="221"/>
      <c r="B13" s="221"/>
      <c r="C13" s="221"/>
      <c r="D13" s="221"/>
      <c r="E13" s="214"/>
      <c r="F13" s="210"/>
      <c r="G13" s="210"/>
      <c r="H13" s="210"/>
      <c r="I13" s="210"/>
    </row>
    <row r="14" spans="1:9">
      <c r="A14" s="221"/>
      <c r="B14" s="221"/>
      <c r="C14" s="221"/>
      <c r="D14" s="221"/>
      <c r="E14" s="214"/>
      <c r="F14" s="210"/>
      <c r="G14" s="210"/>
      <c r="H14" s="210"/>
      <c r="I14" s="210"/>
    </row>
    <row r="15" spans="1:9">
      <c r="A15" s="214"/>
      <c r="B15" s="214"/>
      <c r="C15" s="214"/>
      <c r="D15" s="214"/>
      <c r="E15" s="214"/>
      <c r="F15" s="210"/>
      <c r="G15" s="210"/>
      <c r="H15" s="210"/>
      <c r="I15" s="210"/>
    </row>
    <row r="16" spans="1:9">
      <c r="A16" s="220" t="s">
        <v>225</v>
      </c>
      <c r="B16" s="210"/>
      <c r="C16" s="210"/>
      <c r="D16" s="210"/>
      <c r="E16" s="210"/>
      <c r="F16" s="210"/>
      <c r="G16" s="210"/>
      <c r="H16" s="210"/>
      <c r="I16" s="210"/>
    </row>
    <row r="17" spans="1:9">
      <c r="A17" s="222"/>
      <c r="B17" s="223"/>
      <c r="C17" s="214"/>
      <c r="D17" s="214"/>
      <c r="E17" s="214"/>
      <c r="F17" s="210"/>
      <c r="G17" s="210"/>
      <c r="H17" s="210"/>
      <c r="I17" s="210"/>
    </row>
    <row r="18" spans="1:9">
      <c r="A18" s="210"/>
      <c r="B18" s="210"/>
      <c r="C18" s="210"/>
      <c r="D18" s="210"/>
      <c r="E18" s="210"/>
      <c r="F18" s="210"/>
      <c r="G18" s="210"/>
      <c r="H18" s="210"/>
      <c r="I18" s="210"/>
    </row>
    <row r="19" spans="1:9" ht="15">
      <c r="A19" s="211" t="s">
        <v>302</v>
      </c>
      <c r="B19" s="211"/>
      <c r="C19" s="211"/>
      <c r="D19" s="211"/>
      <c r="E19" s="210"/>
      <c r="F19" s="211" t="s">
        <v>226</v>
      </c>
      <c r="G19" s="211"/>
      <c r="H19" s="211"/>
      <c r="I19" s="211"/>
    </row>
    <row r="20" spans="1:9">
      <c r="A20" s="210"/>
      <c r="B20" s="210"/>
      <c r="C20" s="210"/>
      <c r="D20" s="210"/>
      <c r="E20" s="210"/>
      <c r="F20" s="210"/>
      <c r="G20" s="210"/>
      <c r="H20" s="210"/>
      <c r="I20" s="210"/>
    </row>
    <row r="21" spans="1:9">
      <c r="A21" s="221"/>
      <c r="B21" s="214"/>
      <c r="C21" s="214"/>
      <c r="D21" s="214"/>
      <c r="E21" s="210"/>
      <c r="F21" s="221"/>
      <c r="G21" s="221"/>
      <c r="H21" s="221"/>
      <c r="I21" s="221"/>
    </row>
    <row r="22" spans="1:9">
      <c r="A22" s="210"/>
      <c r="B22" s="210"/>
      <c r="C22" s="210"/>
      <c r="D22" s="210"/>
      <c r="E22" s="210"/>
      <c r="F22" s="210"/>
      <c r="G22" s="210"/>
      <c r="H22" s="210"/>
      <c r="I22" s="210"/>
    </row>
    <row r="23" spans="1:9">
      <c r="A23" s="210"/>
      <c r="B23" s="210"/>
      <c r="C23" s="210"/>
      <c r="D23" s="210"/>
      <c r="E23" s="210"/>
      <c r="F23" s="210"/>
      <c r="G23" s="210"/>
      <c r="H23" s="210"/>
      <c r="I23" s="210"/>
    </row>
    <row r="24" spans="1:9">
      <c r="A24" s="210"/>
      <c r="B24" s="210"/>
      <c r="C24" s="210"/>
      <c r="D24" s="210"/>
      <c r="E24" s="210"/>
      <c r="F24" s="210"/>
      <c r="G24" s="210"/>
      <c r="H24" s="210"/>
      <c r="I24" s="210"/>
    </row>
    <row r="25" spans="1:9">
      <c r="A25" s="221"/>
      <c r="B25" s="214"/>
      <c r="C25" s="214"/>
      <c r="D25" s="214"/>
      <c r="E25" s="210"/>
      <c r="F25" s="210"/>
      <c r="G25" s="210"/>
      <c r="H25" s="210"/>
      <c r="I25" s="210"/>
    </row>
  </sheetData>
  <sheetProtection password="D0D7" sheet="1" objects="1" scenarios="1"/>
  <phoneticPr fontId="0" type="noConversion"/>
  <dataValidations count="1">
    <dataValidation allowBlank="1" showInputMessage="1" showErrorMessage="1" promptTitle="Etablissement" prompt="Voir page Parametres" sqref="A9"/>
  </dataValidations>
  <printOptions horizontalCentered="1" verticalCentered="1"/>
  <pageMargins left="0.39370078740157483" right="0.39370078740157483" top="0.59055118110236227" bottom="0.59055118110236227" header="0.51181102362204722" footer="0.51181102362204722"/>
  <pageSetup paperSize="9"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1" t="s">
        <v>358</v>
      </c>
      <c r="C5" s="862"/>
      <c r="D5" s="863"/>
      <c r="E5" s="312"/>
      <c r="F5" s="861" t="s">
        <v>359</v>
      </c>
      <c r="G5" s="862"/>
      <c r="H5" s="863"/>
      <c r="I5" s="312"/>
      <c r="J5" s="318"/>
    </row>
    <row r="6" spans="1:12">
      <c r="A6" s="319"/>
      <c r="B6" s="320"/>
      <c r="C6" s="321" t="s">
        <v>360</v>
      </c>
      <c r="D6" s="483">
        <f>'Ann6'!E15</f>
        <v>0</v>
      </c>
      <c r="E6" s="312"/>
      <c r="F6" s="320"/>
      <c r="G6" s="321"/>
      <c r="H6" s="356">
        <f>Loan_Amount/2*Loan_Years*Interest_Rate</f>
        <v>0</v>
      </c>
      <c r="I6" s="312"/>
      <c r="J6" s="318"/>
    </row>
    <row r="7" spans="1:12">
      <c r="A7" s="319"/>
      <c r="B7" s="320"/>
      <c r="C7" s="321" t="s">
        <v>362</v>
      </c>
      <c r="D7" s="323">
        <f>'Ann6'!D15</f>
        <v>0</v>
      </c>
      <c r="E7" s="312"/>
      <c r="F7" s="320"/>
      <c r="G7" s="321" t="s">
        <v>363</v>
      </c>
      <c r="H7" s="324" t="str">
        <f>IF(Values_Entered,Loan_Years*Num_Pmt_Per_Year,"")</f>
        <v/>
      </c>
      <c r="I7" s="325"/>
      <c r="J7" s="318"/>
    </row>
    <row r="8" spans="1:12">
      <c r="A8" s="319"/>
      <c r="B8" s="320"/>
      <c r="C8" s="321" t="s">
        <v>364</v>
      </c>
      <c r="D8" s="326">
        <f>IF('Ann6'!C15=0,2,'Ann6'!C15)</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IF('Ann6'!B15=0,DATE('Ann2'!B3,1,1),'Ann6'!B15)</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4"/>
      <c r="D13" s="865"/>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1" t="s">
        <v>358</v>
      </c>
      <c r="C5" s="862"/>
      <c r="D5" s="863"/>
      <c r="E5" s="312"/>
      <c r="F5" s="861" t="s">
        <v>359</v>
      </c>
      <c r="G5" s="862"/>
      <c r="H5" s="863"/>
      <c r="I5" s="312"/>
      <c r="J5" s="318"/>
    </row>
    <row r="6" spans="1:12">
      <c r="A6" s="319"/>
      <c r="B6" s="320"/>
      <c r="C6" s="321" t="s">
        <v>360</v>
      </c>
      <c r="D6" s="483">
        <f>'Ann6'!E16</f>
        <v>0</v>
      </c>
      <c r="E6" s="312"/>
      <c r="F6" s="320"/>
      <c r="G6" s="321"/>
      <c r="H6" s="356">
        <f>Loan_Amount/2*Loan_Years*Interest_Rate</f>
        <v>0</v>
      </c>
      <c r="I6" s="312"/>
      <c r="J6" s="318"/>
    </row>
    <row r="7" spans="1:12">
      <c r="A7" s="319"/>
      <c r="B7" s="320"/>
      <c r="C7" s="321" t="s">
        <v>362</v>
      </c>
      <c r="D7" s="323">
        <f>'Ann6'!D16</f>
        <v>0</v>
      </c>
      <c r="E7" s="312"/>
      <c r="F7" s="320"/>
      <c r="G7" s="321" t="s">
        <v>363</v>
      </c>
      <c r="H7" s="324" t="str">
        <f>IF(Values_Entered,Loan_Years*Num_Pmt_Per_Year,"")</f>
        <v/>
      </c>
      <c r="I7" s="325"/>
      <c r="J7" s="318"/>
    </row>
    <row r="8" spans="1:12">
      <c r="A8" s="319"/>
      <c r="B8" s="320"/>
      <c r="C8" s="321" t="s">
        <v>364</v>
      </c>
      <c r="D8" s="326">
        <f>IF('Ann6'!C16=0,2,'Ann6'!C16)</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IF('Ann6'!B16=0,DATE('Ann2'!B3,1,1),'Ann6'!B16)</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4"/>
      <c r="D13" s="865"/>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1" t="s">
        <v>358</v>
      </c>
      <c r="C5" s="862"/>
      <c r="D5" s="863"/>
      <c r="E5" s="312"/>
      <c r="F5" s="861" t="s">
        <v>359</v>
      </c>
      <c r="G5" s="862"/>
      <c r="H5" s="863"/>
      <c r="I5" s="312"/>
      <c r="J5" s="318"/>
    </row>
    <row r="6" spans="1:12">
      <c r="A6" s="319"/>
      <c r="B6" s="320"/>
      <c r="C6" s="321" t="s">
        <v>360</v>
      </c>
      <c r="D6" s="483">
        <f>'Ann6'!E17</f>
        <v>0</v>
      </c>
      <c r="E6" s="312"/>
      <c r="F6" s="320"/>
      <c r="G6" s="321"/>
      <c r="H6" s="356">
        <f>Loan_Amount/2*Loan_Years*Interest_Rate</f>
        <v>0</v>
      </c>
      <c r="I6" s="312"/>
      <c r="J6" s="318"/>
    </row>
    <row r="7" spans="1:12">
      <c r="A7" s="319"/>
      <c r="B7" s="320"/>
      <c r="C7" s="321" t="s">
        <v>362</v>
      </c>
      <c r="D7" s="323">
        <f>'Ann6'!D17</f>
        <v>0</v>
      </c>
      <c r="E7" s="312"/>
      <c r="F7" s="320"/>
      <c r="G7" s="321" t="s">
        <v>363</v>
      </c>
      <c r="H7" s="324" t="str">
        <f>IF(Values_Entered,Loan_Years*Num_Pmt_Per_Year,"")</f>
        <v/>
      </c>
      <c r="I7" s="325"/>
      <c r="J7" s="318"/>
    </row>
    <row r="8" spans="1:12">
      <c r="A8" s="319"/>
      <c r="B8" s="320"/>
      <c r="C8" s="321" t="s">
        <v>364</v>
      </c>
      <c r="D8" s="326">
        <f>IF('Ann6'!C17=0,2,'Ann6'!C17)</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IF('Ann6'!B17=0,DATE('Ann2'!B3,1,1),'Ann6'!B17)</f>
        <v>44562</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4"/>
      <c r="D13" s="865"/>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1" t="s">
        <v>358</v>
      </c>
      <c r="C5" s="862"/>
      <c r="D5" s="863"/>
      <c r="E5" s="312"/>
      <c r="F5" s="861" t="s">
        <v>359</v>
      </c>
      <c r="G5" s="862"/>
      <c r="H5" s="863"/>
      <c r="I5" s="312"/>
      <c r="J5" s="318"/>
    </row>
    <row r="6" spans="1:13">
      <c r="A6" s="319"/>
      <c r="B6" s="320"/>
      <c r="C6" s="321" t="s">
        <v>360</v>
      </c>
      <c r="D6" s="488">
        <f>'Ann7'!E13</f>
        <v>0</v>
      </c>
      <c r="E6" s="312"/>
      <c r="F6" s="320"/>
      <c r="G6" s="321"/>
      <c r="H6" s="356">
        <f>Loan_Amount/2*Loan_Years*Interest_Rate</f>
        <v>0</v>
      </c>
      <c r="I6" s="312"/>
      <c r="J6" s="318"/>
    </row>
    <row r="7" spans="1:13">
      <c r="A7" s="319"/>
      <c r="B7" s="320"/>
      <c r="C7" s="321" t="s">
        <v>362</v>
      </c>
      <c r="D7" s="323">
        <f>IF('Ann7'!D13="",1%,'Ann7'!D13)</f>
        <v>0</v>
      </c>
      <c r="E7" s="312"/>
      <c r="F7" s="320"/>
      <c r="G7" s="321" t="s">
        <v>363</v>
      </c>
      <c r="H7" s="324" t="str">
        <f>IF(Values_Entered,Loan_Years*Num_Pmt_Per_Year,"")</f>
        <v/>
      </c>
      <c r="I7" s="325"/>
      <c r="J7" s="318"/>
    </row>
    <row r="8" spans="1:13">
      <c r="A8" s="319"/>
      <c r="B8" s="320"/>
      <c r="C8" s="321" t="s">
        <v>364</v>
      </c>
      <c r="D8" s="326">
        <f>IF('Ann7'!C13=0,2,'Ann7'!C13)</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'Ann7'!B13</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4"/>
      <c r="D13" s="865"/>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4.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row>
    <row r="20" spans="1:13"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row>
    <row r="21" spans="1:13"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row>
    <row r="22" spans="1:13"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row>
    <row r="23" spans="1:13">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3">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3">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3">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3">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3">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3">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3">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3">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3">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351"/>
    </row>
    <row r="402" spans="6:10">
      <c r="F402" s="344"/>
      <c r="J402" s="351"/>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1" t="s">
        <v>358</v>
      </c>
      <c r="C5" s="862"/>
      <c r="D5" s="863"/>
      <c r="E5" s="312"/>
      <c r="F5" s="861" t="s">
        <v>359</v>
      </c>
      <c r="G5" s="862"/>
      <c r="H5" s="863"/>
      <c r="I5" s="312"/>
      <c r="J5" s="566"/>
    </row>
    <row r="6" spans="1:19">
      <c r="A6" s="319"/>
      <c r="B6" s="320"/>
      <c r="C6" s="321" t="s">
        <v>360</v>
      </c>
      <c r="D6" s="488">
        <f>'Ann7'!E14</f>
        <v>0</v>
      </c>
      <c r="E6" s="312"/>
      <c r="F6" s="320"/>
      <c r="G6" s="321"/>
      <c r="H6" s="356">
        <f>Loan_Amount/2*Loan_Years*Interest_Rate</f>
        <v>0</v>
      </c>
      <c r="I6" s="312"/>
      <c r="J6" s="566"/>
    </row>
    <row r="7" spans="1:19">
      <c r="A7" s="319"/>
      <c r="B7" s="320"/>
      <c r="C7" s="321" t="s">
        <v>362</v>
      </c>
      <c r="D7" s="323">
        <f>IF('Ann7'!D14="",1%,'Ann7'!D14)</f>
        <v>0</v>
      </c>
      <c r="E7" s="312"/>
      <c r="F7" s="320"/>
      <c r="G7" s="321" t="s">
        <v>363</v>
      </c>
      <c r="H7" s="324" t="str">
        <f>IF(Values_Entered,Loan_Years*Num_Pmt_Per_Year,"")</f>
        <v/>
      </c>
      <c r="I7" s="325"/>
      <c r="J7" s="566"/>
    </row>
    <row r="8" spans="1:19">
      <c r="A8" s="319"/>
      <c r="B8" s="320"/>
      <c r="C8" s="321" t="s">
        <v>364</v>
      </c>
      <c r="D8" s="326">
        <f>IF('Ann7'!C14=0,2,'Ann7'!C14)</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'Ann7'!B14</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4"/>
      <c r="D13" s="865"/>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1" t="s">
        <v>358</v>
      </c>
      <c r="C5" s="862"/>
      <c r="D5" s="863"/>
      <c r="E5" s="312"/>
      <c r="F5" s="861" t="s">
        <v>359</v>
      </c>
      <c r="G5" s="862"/>
      <c r="H5" s="863"/>
      <c r="I5" s="312"/>
      <c r="J5" s="566"/>
    </row>
    <row r="6" spans="1:19">
      <c r="A6" s="319"/>
      <c r="B6" s="320"/>
      <c r="C6" s="321" t="s">
        <v>360</v>
      </c>
      <c r="D6" s="488">
        <f>'Ann7'!E15</f>
        <v>0</v>
      </c>
      <c r="E6" s="312"/>
      <c r="F6" s="320"/>
      <c r="G6" s="321"/>
      <c r="H6" s="356">
        <f>Loan_Amount/2*Loan_Years*Interest_Rate</f>
        <v>0</v>
      </c>
      <c r="I6" s="312"/>
      <c r="J6" s="566"/>
    </row>
    <row r="7" spans="1:19">
      <c r="A7" s="319"/>
      <c r="B7" s="320"/>
      <c r="C7" s="321" t="s">
        <v>362</v>
      </c>
      <c r="D7" s="323">
        <f>IF('Ann7'!D15="",1%,'Ann7'!D15)</f>
        <v>0</v>
      </c>
      <c r="E7" s="312"/>
      <c r="F7" s="320"/>
      <c r="G7" s="321" t="s">
        <v>363</v>
      </c>
      <c r="H7" s="324" t="str">
        <f>IF(Values_Entered,Loan_Years*Num_Pmt_Per_Year,"")</f>
        <v/>
      </c>
      <c r="I7" s="325"/>
      <c r="J7" s="566"/>
    </row>
    <row r="8" spans="1:19">
      <c r="A8" s="319"/>
      <c r="B8" s="320"/>
      <c r="C8" s="321" t="s">
        <v>364</v>
      </c>
      <c r="D8" s="326">
        <f>IF('Ann7'!C15=0,2,'Ann7'!C15)</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'Ann7'!B15</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4"/>
      <c r="D13" s="865"/>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1" t="s">
        <v>358</v>
      </c>
      <c r="C5" s="862"/>
      <c r="D5" s="863"/>
      <c r="E5" s="312"/>
      <c r="F5" s="861" t="s">
        <v>359</v>
      </c>
      <c r="G5" s="862"/>
      <c r="H5" s="863"/>
      <c r="I5" s="312"/>
      <c r="J5" s="566"/>
    </row>
    <row r="6" spans="1:19">
      <c r="A6" s="319"/>
      <c r="B6" s="320"/>
      <c r="C6" s="321" t="s">
        <v>360</v>
      </c>
      <c r="D6" s="488">
        <f>'Ann7'!E16</f>
        <v>0</v>
      </c>
      <c r="E6" s="312"/>
      <c r="F6" s="320"/>
      <c r="G6" s="321"/>
      <c r="H6" s="356">
        <f>Loan_Amount/2*Loan_Years*Interest_Rate</f>
        <v>0</v>
      </c>
      <c r="I6" s="312"/>
      <c r="J6" s="566"/>
    </row>
    <row r="7" spans="1:19">
      <c r="A7" s="319"/>
      <c r="B7" s="320"/>
      <c r="C7" s="321" t="s">
        <v>362</v>
      </c>
      <c r="D7" s="323">
        <f>IF('Ann7'!D16="",1%,'Ann7'!D16)</f>
        <v>0</v>
      </c>
      <c r="E7" s="312"/>
      <c r="F7" s="320"/>
      <c r="G7" s="321" t="s">
        <v>363</v>
      </c>
      <c r="H7" s="324" t="str">
        <f>IF(Values_Entered,Loan_Years*Num_Pmt_Per_Year,"")</f>
        <v/>
      </c>
      <c r="I7" s="325"/>
      <c r="J7" s="566"/>
    </row>
    <row r="8" spans="1:19">
      <c r="A8" s="319"/>
      <c r="B8" s="320"/>
      <c r="C8" s="321" t="s">
        <v>364</v>
      </c>
      <c r="D8" s="326">
        <f>IF('Ann7'!C16=0,2,'Ann7'!C16)</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'Ann7'!B16</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4"/>
      <c r="D13" s="865"/>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2"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0" tint="-0.249977111117893"/>
  </sheetPr>
  <dimension ref="A1:S662"/>
  <sheetViews>
    <sheetView topLeftCell="H1"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1" t="s">
        <v>358</v>
      </c>
      <c r="C5" s="862"/>
      <c r="D5" s="863"/>
      <c r="E5" s="312"/>
      <c r="F5" s="861" t="s">
        <v>359</v>
      </c>
      <c r="G5" s="862"/>
      <c r="H5" s="863"/>
      <c r="I5" s="312"/>
      <c r="J5" s="566"/>
    </row>
    <row r="6" spans="1:19">
      <c r="A6" s="319"/>
      <c r="B6" s="320"/>
      <c r="C6" s="321" t="s">
        <v>360</v>
      </c>
      <c r="D6" s="488">
        <f>'Ann7'!E17</f>
        <v>0</v>
      </c>
      <c r="E6" s="312"/>
      <c r="F6" s="320"/>
      <c r="G6" s="321"/>
      <c r="H6" s="356">
        <f>Loan_Amount/2*Loan_Years*Interest_Rate</f>
        <v>0</v>
      </c>
      <c r="I6" s="312"/>
      <c r="J6" s="566"/>
    </row>
    <row r="7" spans="1:19">
      <c r="A7" s="319"/>
      <c r="B7" s="320"/>
      <c r="C7" s="321" t="s">
        <v>362</v>
      </c>
      <c r="D7" s="323">
        <f>IF('Ann7'!D17="",1%,'Ann7'!D17)</f>
        <v>0</v>
      </c>
      <c r="E7" s="312"/>
      <c r="F7" s="320"/>
      <c r="G7" s="321" t="s">
        <v>363</v>
      </c>
      <c r="H7" s="324" t="str">
        <f>IF(Values_Entered,Loan_Years*Num_Pmt_Per_Year,"")</f>
        <v/>
      </c>
      <c r="I7" s="325"/>
      <c r="J7" s="566"/>
    </row>
    <row r="8" spans="1:19">
      <c r="A8" s="319"/>
      <c r="B8" s="320"/>
      <c r="C8" s="321" t="s">
        <v>364</v>
      </c>
      <c r="D8" s="326">
        <f>IF('Ann7'!C17=0,2,'Ann7'!C17)</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'Ann7'!B17</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4"/>
      <c r="D13" s="865"/>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0" tint="-0.34998626667073579"/>
  </sheetPr>
  <dimension ref="A1:BK360"/>
  <sheetViews>
    <sheetView showGridLines="0" workbookViewId="0">
      <selection activeCell="B1" sqref="B1"/>
    </sheetView>
  </sheetViews>
  <sheetFormatPr baseColWidth="10" defaultColWidth="11.42578125" defaultRowHeight="12.75" outlineLevelCol="1"/>
  <cols>
    <col min="1" max="1" width="5.28515625" style="672" customWidth="1"/>
    <col min="2" max="3" width="16" style="672" customWidth="1"/>
    <col min="4" max="4" width="17.28515625" style="672" customWidth="1"/>
    <col min="5" max="9" width="16" style="672" customWidth="1"/>
    <col min="10" max="10" width="11.42578125" style="672" hidden="1" customWidth="1" outlineLevel="1"/>
    <col min="11" max="11" width="14.28515625" style="672" customWidth="1" collapsed="1"/>
    <col min="12" max="12" width="14.28515625" style="672" customWidth="1"/>
    <col min="13" max="13" width="12.85546875" style="672" bestFit="1" customWidth="1"/>
    <col min="14" max="58" width="11.85546875" style="672" bestFit="1" customWidth="1"/>
    <col min="59" max="16384" width="11.42578125" style="672"/>
  </cols>
  <sheetData>
    <row r="1" spans="1:63">
      <c r="K1" s="673">
        <f>'Calcul d''emprunt'!M14+'emprunt (2)'!M14+'emprunt (3)'!M14+'emprunt (4)'!M14+'emprunt (5)'!M14+'emprunt (6)'!M14+'emprunt (7)'!M14+'emprunt (8)'!M14+'emprunt (9)'!M14+'emprunt (10)'!M14</f>
        <v>0</v>
      </c>
      <c r="M1" s="674"/>
      <c r="N1" s="675">
        <f t="array" ref="N1:BK1">TRANSPOSE(J5:J55)</f>
        <v>2022</v>
      </c>
      <c r="O1" s="675">
        <v>2023</v>
      </c>
      <c r="P1" s="675">
        <v>2024</v>
      </c>
      <c r="Q1" s="675">
        <v>2025</v>
      </c>
      <c r="R1" s="675">
        <v>2026</v>
      </c>
      <c r="S1" s="675">
        <v>2027</v>
      </c>
      <c r="T1" s="675">
        <v>2028</v>
      </c>
      <c r="U1" s="675">
        <v>2029</v>
      </c>
      <c r="V1" s="675">
        <v>2030</v>
      </c>
      <c r="W1" s="675">
        <v>2031</v>
      </c>
      <c r="X1" s="675">
        <v>2032</v>
      </c>
      <c r="Y1" s="675">
        <v>2033</v>
      </c>
      <c r="Z1" s="675">
        <v>2034</v>
      </c>
      <c r="AA1" s="675">
        <v>2035</v>
      </c>
      <c r="AB1" s="675">
        <v>2036</v>
      </c>
      <c r="AC1" s="675">
        <v>2037</v>
      </c>
      <c r="AD1" s="675">
        <v>2038</v>
      </c>
      <c r="AE1" s="675">
        <v>2039</v>
      </c>
      <c r="AF1" s="675">
        <v>2040</v>
      </c>
      <c r="AG1" s="675">
        <v>2041</v>
      </c>
      <c r="AH1" s="675">
        <v>2042</v>
      </c>
      <c r="AI1" s="675">
        <v>2043</v>
      </c>
      <c r="AJ1" s="675">
        <v>2044</v>
      </c>
      <c r="AK1" s="675">
        <v>2045</v>
      </c>
      <c r="AL1" s="675">
        <v>2046</v>
      </c>
      <c r="AM1" s="675">
        <v>2047</v>
      </c>
      <c r="AN1" s="675">
        <v>2048</v>
      </c>
      <c r="AO1" s="675">
        <v>2049</v>
      </c>
      <c r="AP1" s="675">
        <v>2050</v>
      </c>
      <c r="AQ1" s="675">
        <v>2051</v>
      </c>
      <c r="AR1" s="675">
        <v>2052</v>
      </c>
      <c r="AS1" s="675">
        <v>2053</v>
      </c>
      <c r="AT1" s="675">
        <v>2054</v>
      </c>
      <c r="AU1" s="675">
        <v>2055</v>
      </c>
      <c r="AV1" s="675">
        <v>2056</v>
      </c>
      <c r="AW1" s="675">
        <v>2057</v>
      </c>
      <c r="AX1" s="675">
        <v>2058</v>
      </c>
      <c r="AY1" s="675">
        <v>2059</v>
      </c>
      <c r="AZ1" s="675">
        <v>2060</v>
      </c>
      <c r="BA1" s="675">
        <v>2061</v>
      </c>
      <c r="BB1" s="675">
        <v>2062</v>
      </c>
      <c r="BC1" s="675">
        <v>2063</v>
      </c>
      <c r="BD1" s="675">
        <v>2064</v>
      </c>
      <c r="BE1" s="675">
        <v>2065</v>
      </c>
      <c r="BF1" s="675">
        <v>2066</v>
      </c>
      <c r="BG1" s="676">
        <v>2067</v>
      </c>
      <c r="BH1" s="676">
        <v>2068</v>
      </c>
      <c r="BI1" s="676">
        <v>2069</v>
      </c>
      <c r="BJ1" s="676">
        <v>2070</v>
      </c>
      <c r="BK1" s="677">
        <v>2071</v>
      </c>
    </row>
    <row r="2" spans="1:63">
      <c r="K2" s="673">
        <f>SUM(K5:K354)</f>
        <v>0</v>
      </c>
      <c r="M2" s="678" t="s">
        <v>438</v>
      </c>
      <c r="N2" s="679">
        <f t="array" ref="N2:BK2">TRANSPOSE(K5:K55)</f>
        <v>0</v>
      </c>
      <c r="O2" s="679">
        <v>0</v>
      </c>
      <c r="P2" s="679">
        <v>0</v>
      </c>
      <c r="Q2" s="679">
        <v>0</v>
      </c>
      <c r="R2" s="679">
        <v>0</v>
      </c>
      <c r="S2" s="679">
        <v>0</v>
      </c>
      <c r="T2" s="679">
        <v>0</v>
      </c>
      <c r="U2" s="679">
        <v>0</v>
      </c>
      <c r="V2" s="679">
        <v>0</v>
      </c>
      <c r="W2" s="679">
        <v>0</v>
      </c>
      <c r="X2" s="679">
        <v>0</v>
      </c>
      <c r="Y2" s="679">
        <v>0</v>
      </c>
      <c r="Z2" s="679">
        <v>0</v>
      </c>
      <c r="AA2" s="679">
        <v>0</v>
      </c>
      <c r="AB2" s="679">
        <v>0</v>
      </c>
      <c r="AC2" s="679">
        <v>0</v>
      </c>
      <c r="AD2" s="679">
        <v>0</v>
      </c>
      <c r="AE2" s="679">
        <v>0</v>
      </c>
      <c r="AF2" s="679">
        <v>0</v>
      </c>
      <c r="AG2" s="679">
        <v>0</v>
      </c>
      <c r="AH2" s="679">
        <v>0</v>
      </c>
      <c r="AI2" s="679">
        <v>0</v>
      </c>
      <c r="AJ2" s="679">
        <v>0</v>
      </c>
      <c r="AK2" s="679">
        <v>0</v>
      </c>
      <c r="AL2" s="679">
        <v>0</v>
      </c>
      <c r="AM2" s="679">
        <v>0</v>
      </c>
      <c r="AN2" s="679">
        <v>0</v>
      </c>
      <c r="AO2" s="679">
        <v>0</v>
      </c>
      <c r="AP2" s="679">
        <v>0</v>
      </c>
      <c r="AQ2" s="679">
        <v>0</v>
      </c>
      <c r="AR2" s="679">
        <v>0</v>
      </c>
      <c r="AS2" s="679">
        <v>0</v>
      </c>
      <c r="AT2" s="679">
        <v>0</v>
      </c>
      <c r="AU2" s="679">
        <v>0</v>
      </c>
      <c r="AV2" s="679">
        <v>0</v>
      </c>
      <c r="AW2" s="679">
        <v>0</v>
      </c>
      <c r="AX2" s="679">
        <v>0</v>
      </c>
      <c r="AY2" s="679">
        <v>0</v>
      </c>
      <c r="AZ2" s="679">
        <v>0</v>
      </c>
      <c r="BA2" s="679">
        <v>0</v>
      </c>
      <c r="BB2" s="679">
        <v>0</v>
      </c>
      <c r="BC2" s="679">
        <v>0</v>
      </c>
      <c r="BD2" s="679">
        <v>0</v>
      </c>
      <c r="BE2" s="679">
        <v>0</v>
      </c>
      <c r="BF2" s="679">
        <v>0</v>
      </c>
      <c r="BG2" s="679">
        <v>0</v>
      </c>
      <c r="BH2" s="679">
        <v>0</v>
      </c>
      <c r="BI2" s="679">
        <v>0</v>
      </c>
      <c r="BJ2" s="679">
        <v>0</v>
      </c>
      <c r="BK2" s="680">
        <v>0</v>
      </c>
    </row>
    <row r="3" spans="1:63" ht="26.25" thickBot="1">
      <c r="A3" s="334" t="s">
        <v>372</v>
      </c>
      <c r="B3" s="335" t="s">
        <v>373</v>
      </c>
      <c r="C3" s="335" t="s">
        <v>374</v>
      </c>
      <c r="D3" s="690" t="s">
        <v>361</v>
      </c>
      <c r="E3" s="335" t="s">
        <v>379</v>
      </c>
      <c r="F3" s="335" t="s">
        <v>375</v>
      </c>
      <c r="G3" s="335" t="s">
        <v>376</v>
      </c>
      <c r="H3" s="335" t="s">
        <v>377</v>
      </c>
      <c r="I3" s="336" t="s">
        <v>378</v>
      </c>
      <c r="J3" s="336"/>
      <c r="K3" s="691" t="s">
        <v>438</v>
      </c>
      <c r="M3" s="681" t="s">
        <v>404</v>
      </c>
      <c r="N3" s="682">
        <f t="array" ref="N3:BK3">TRANSPOSE(G5:G55)</f>
        <v>0</v>
      </c>
      <c r="O3" s="682">
        <v>0</v>
      </c>
      <c r="P3" s="682">
        <v>0</v>
      </c>
      <c r="Q3" s="682">
        <v>0</v>
      </c>
      <c r="R3" s="682">
        <v>0</v>
      </c>
      <c r="S3" s="682">
        <v>0</v>
      </c>
      <c r="T3" s="682">
        <v>0</v>
      </c>
      <c r="U3" s="682">
        <v>0</v>
      </c>
      <c r="V3" s="682">
        <v>0</v>
      </c>
      <c r="W3" s="682">
        <v>0</v>
      </c>
      <c r="X3" s="682">
        <v>0</v>
      </c>
      <c r="Y3" s="682">
        <v>0</v>
      </c>
      <c r="Z3" s="682">
        <v>0</v>
      </c>
      <c r="AA3" s="682">
        <v>0</v>
      </c>
      <c r="AB3" s="682">
        <v>0</v>
      </c>
      <c r="AC3" s="682">
        <v>0</v>
      </c>
      <c r="AD3" s="682">
        <v>0</v>
      </c>
      <c r="AE3" s="682">
        <v>0</v>
      </c>
      <c r="AF3" s="682">
        <v>0</v>
      </c>
      <c r="AG3" s="682">
        <v>0</v>
      </c>
      <c r="AH3" s="682">
        <v>0</v>
      </c>
      <c r="AI3" s="682">
        <v>0</v>
      </c>
      <c r="AJ3" s="682">
        <v>0</v>
      </c>
      <c r="AK3" s="682">
        <v>0</v>
      </c>
      <c r="AL3" s="682">
        <v>0</v>
      </c>
      <c r="AM3" s="682">
        <v>0</v>
      </c>
      <c r="AN3" s="682">
        <v>0</v>
      </c>
      <c r="AO3" s="682">
        <v>0</v>
      </c>
      <c r="AP3" s="682">
        <v>0</v>
      </c>
      <c r="AQ3" s="682">
        <v>0</v>
      </c>
      <c r="AR3" s="682">
        <v>0</v>
      </c>
      <c r="AS3" s="682">
        <v>0</v>
      </c>
      <c r="AT3" s="682">
        <v>0</v>
      </c>
      <c r="AU3" s="682">
        <v>0</v>
      </c>
      <c r="AV3" s="682">
        <v>0</v>
      </c>
      <c r="AW3" s="682">
        <v>0</v>
      </c>
      <c r="AX3" s="682">
        <v>0</v>
      </c>
      <c r="AY3" s="682">
        <v>0</v>
      </c>
      <c r="AZ3" s="682">
        <v>0</v>
      </c>
      <c r="BA3" s="682">
        <v>0</v>
      </c>
      <c r="BB3" s="682">
        <v>0</v>
      </c>
      <c r="BC3" s="682">
        <v>0</v>
      </c>
      <c r="BD3" s="682">
        <v>0</v>
      </c>
      <c r="BE3" s="682">
        <v>0</v>
      </c>
      <c r="BF3" s="682">
        <v>0</v>
      </c>
      <c r="BG3" s="682">
        <v>0</v>
      </c>
      <c r="BH3" s="682">
        <v>0</v>
      </c>
      <c r="BI3" s="682">
        <v>0</v>
      </c>
      <c r="BJ3" s="682">
        <v>0</v>
      </c>
      <c r="BK3" s="682">
        <v>0</v>
      </c>
    </row>
    <row r="4" spans="1:63" ht="13.5" thickTop="1">
      <c r="A4" s="610"/>
      <c r="B4" s="340"/>
      <c r="C4" s="340"/>
      <c r="D4" s="340"/>
      <c r="E4" s="340"/>
      <c r="F4" s="340"/>
      <c r="G4" s="340"/>
      <c r="H4" s="340"/>
      <c r="I4" s="341"/>
      <c r="J4" s="341"/>
      <c r="K4" s="341"/>
    </row>
    <row r="5" spans="1:63" ht="15.75">
      <c r="A5" s="633">
        <v>1</v>
      </c>
      <c r="B5" s="634">
        <f>DATE(J5,1,1)</f>
        <v>44562</v>
      </c>
      <c r="C5" s="683">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683">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683">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683">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683">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683">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683">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100">
        <f>exercice+1</f>
        <v>2022</v>
      </c>
      <c r="K5" s="683">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684"/>
      <c r="M5" s="632"/>
    </row>
    <row r="6" spans="1:63" ht="15.75">
      <c r="A6" s="633">
        <v>2</v>
      </c>
      <c r="B6" s="634">
        <f t="shared" ref="B6:B44" si="0">DATE(J6,1,1)</f>
        <v>44927</v>
      </c>
      <c r="C6" s="683">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683">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683">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683">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683">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683">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683">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100">
        <f t="shared" ref="J6:J55" si="1">J5+1</f>
        <v>2023</v>
      </c>
      <c r="K6" s="683">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685"/>
      <c r="M6" s="686"/>
    </row>
    <row r="7" spans="1:63" ht="15.75">
      <c r="A7" s="633">
        <v>3</v>
      </c>
      <c r="B7" s="634">
        <f t="shared" si="0"/>
        <v>45292</v>
      </c>
      <c r="C7" s="683">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683">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683">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683">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683">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683">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683">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100">
        <f t="shared" si="1"/>
        <v>2024</v>
      </c>
      <c r="K7" s="683">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687"/>
      <c r="M7" s="687"/>
    </row>
    <row r="8" spans="1:63" ht="15.75">
      <c r="A8" s="633">
        <v>4</v>
      </c>
      <c r="B8" s="634">
        <f t="shared" si="0"/>
        <v>45658</v>
      </c>
      <c r="C8" s="683">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683">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683">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683">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683">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683">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683">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100">
        <f t="shared" si="1"/>
        <v>2025</v>
      </c>
      <c r="K8" s="683">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687"/>
      <c r="M8" s="686"/>
    </row>
    <row r="9" spans="1:63" ht="15.75">
      <c r="A9" s="637">
        <v>5</v>
      </c>
      <c r="B9" s="634">
        <f t="shared" si="0"/>
        <v>46023</v>
      </c>
      <c r="C9" s="683">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683">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683">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683">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683">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683">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683">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100">
        <f t="shared" si="1"/>
        <v>2026</v>
      </c>
      <c r="K9" s="683">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687"/>
      <c r="M9" s="686"/>
    </row>
    <row r="10" spans="1:63" ht="15.75">
      <c r="A10" s="633">
        <v>6</v>
      </c>
      <c r="B10" s="634">
        <f t="shared" si="0"/>
        <v>46388</v>
      </c>
      <c r="C10" s="683">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683">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683">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683">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683">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683">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683">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100">
        <f t="shared" si="1"/>
        <v>2027</v>
      </c>
      <c r="K10" s="683">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687"/>
      <c r="M10" s="686"/>
    </row>
    <row r="11" spans="1:63" ht="15.75">
      <c r="A11" s="633">
        <v>7</v>
      </c>
      <c r="B11" s="634">
        <f t="shared" si="0"/>
        <v>46753</v>
      </c>
      <c r="C11" s="683">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683">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683">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683">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683">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683">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683">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100">
        <f t="shared" si="1"/>
        <v>2028</v>
      </c>
      <c r="K11" s="683">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687"/>
      <c r="M11" s="686"/>
    </row>
    <row r="12" spans="1:63" ht="15.75">
      <c r="A12" s="633">
        <v>8</v>
      </c>
      <c r="B12" s="634">
        <f t="shared" si="0"/>
        <v>47119</v>
      </c>
      <c r="C12" s="683">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683">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683">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683">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683">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683">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683">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100">
        <f t="shared" si="1"/>
        <v>2029</v>
      </c>
      <c r="K12" s="683">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687"/>
      <c r="M12" s="686"/>
    </row>
    <row r="13" spans="1:63" ht="15.75">
      <c r="A13" s="633">
        <v>9</v>
      </c>
      <c r="B13" s="634">
        <f t="shared" si="0"/>
        <v>47484</v>
      </c>
      <c r="C13" s="683">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683">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683">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683">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683">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683">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683">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100">
        <f t="shared" si="1"/>
        <v>2030</v>
      </c>
      <c r="K13" s="683">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687"/>
      <c r="M13" s="686"/>
    </row>
    <row r="14" spans="1:63" ht="15.75">
      <c r="A14" s="633">
        <v>10</v>
      </c>
      <c r="B14" s="634">
        <f t="shared" si="0"/>
        <v>47849</v>
      </c>
      <c r="C14" s="683">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683">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683">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683">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683">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683">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683">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100">
        <f t="shared" si="1"/>
        <v>2031</v>
      </c>
      <c r="K14" s="683">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687"/>
      <c r="M14" s="686"/>
    </row>
    <row r="15" spans="1:63" ht="15.75">
      <c r="A15" s="633">
        <v>11</v>
      </c>
      <c r="B15" s="634">
        <f t="shared" si="0"/>
        <v>48214</v>
      </c>
      <c r="C15" s="683">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683">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683">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683">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683">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683">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683">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100">
        <f t="shared" si="1"/>
        <v>2032</v>
      </c>
      <c r="K15" s="683">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687"/>
      <c r="M15" s="686"/>
    </row>
    <row r="16" spans="1:63" ht="15.75">
      <c r="A16" s="633">
        <v>12</v>
      </c>
      <c r="B16" s="634">
        <f t="shared" si="0"/>
        <v>48580</v>
      </c>
      <c r="C16" s="683">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683">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683">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683">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683">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683">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683">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100">
        <f t="shared" si="1"/>
        <v>2033</v>
      </c>
      <c r="K16" s="683">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687"/>
      <c r="M16" s="686"/>
    </row>
    <row r="17" spans="1:13" ht="15.75">
      <c r="A17" s="633">
        <v>13</v>
      </c>
      <c r="B17" s="634">
        <f t="shared" si="0"/>
        <v>48945</v>
      </c>
      <c r="C17" s="683">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683">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683">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683">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683">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683">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683">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100">
        <f t="shared" si="1"/>
        <v>2034</v>
      </c>
      <c r="K17" s="683">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687"/>
      <c r="M17" s="686"/>
    </row>
    <row r="18" spans="1:13" ht="15.75">
      <c r="A18" s="633">
        <v>14</v>
      </c>
      <c r="B18" s="634">
        <f t="shared" si="0"/>
        <v>49310</v>
      </c>
      <c r="C18" s="683">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683">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683">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683">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683">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683">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683">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100">
        <f t="shared" si="1"/>
        <v>2035</v>
      </c>
      <c r="K18" s="683">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687"/>
      <c r="M18" s="686"/>
    </row>
    <row r="19" spans="1:13" ht="15.75">
      <c r="A19" s="633">
        <v>15</v>
      </c>
      <c r="B19" s="634">
        <f t="shared" si="0"/>
        <v>49675</v>
      </c>
      <c r="C19" s="683">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683">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683">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683">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683">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683">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683">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100">
        <f t="shared" si="1"/>
        <v>2036</v>
      </c>
      <c r="K19" s="683">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687"/>
      <c r="M19" s="686"/>
    </row>
    <row r="20" spans="1:13" ht="15.75">
      <c r="A20" s="633">
        <v>16</v>
      </c>
      <c r="B20" s="634">
        <f t="shared" si="0"/>
        <v>50041</v>
      </c>
      <c r="C20" s="683">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683">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683">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683">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683">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683">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683">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100">
        <f t="shared" si="1"/>
        <v>2037</v>
      </c>
      <c r="K20" s="683">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687"/>
      <c r="M20" s="686"/>
    </row>
    <row r="21" spans="1:13" ht="15.75">
      <c r="A21" s="633">
        <v>17</v>
      </c>
      <c r="B21" s="634">
        <f t="shared" si="0"/>
        <v>50406</v>
      </c>
      <c r="C21" s="683">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683">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683">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683">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683">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683">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683">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100">
        <f t="shared" si="1"/>
        <v>2038</v>
      </c>
      <c r="K21" s="683">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687"/>
      <c r="M21" s="686"/>
    </row>
    <row r="22" spans="1:13" ht="15.75">
      <c r="A22" s="633">
        <v>18</v>
      </c>
      <c r="B22" s="634">
        <f t="shared" si="0"/>
        <v>50771</v>
      </c>
      <c r="C22" s="683">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683">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683">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683">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683">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683">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683">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100">
        <f t="shared" si="1"/>
        <v>2039</v>
      </c>
      <c r="K22" s="683">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685"/>
      <c r="M22" s="686"/>
    </row>
    <row r="23" spans="1:13" ht="15.75">
      <c r="A23" s="633">
        <v>19</v>
      </c>
      <c r="B23" s="634">
        <f t="shared" si="0"/>
        <v>51136</v>
      </c>
      <c r="C23" s="683">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683">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683">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683">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683">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683">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683">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100">
        <f t="shared" si="1"/>
        <v>2040</v>
      </c>
      <c r="K23" s="683">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688"/>
    </row>
    <row r="24" spans="1:13" ht="15.75">
      <c r="A24" s="633">
        <v>20</v>
      </c>
      <c r="B24" s="634">
        <f t="shared" si="0"/>
        <v>51502</v>
      </c>
      <c r="C24" s="683">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683">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683">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683">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683">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683">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683">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100">
        <f t="shared" si="1"/>
        <v>2041</v>
      </c>
      <c r="K24" s="683">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688"/>
    </row>
    <row r="25" spans="1:13" ht="15.75">
      <c r="A25" s="633">
        <v>21</v>
      </c>
      <c r="B25" s="634">
        <f t="shared" si="0"/>
        <v>51867</v>
      </c>
      <c r="C25" s="683">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683">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683">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683">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683">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683">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683">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100">
        <f t="shared" si="1"/>
        <v>2042</v>
      </c>
      <c r="K25" s="683">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688"/>
    </row>
    <row r="26" spans="1:13" ht="15.75">
      <c r="A26" s="633">
        <v>22</v>
      </c>
      <c r="B26" s="634">
        <f t="shared" si="0"/>
        <v>52232</v>
      </c>
      <c r="C26" s="683">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683">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683">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683">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683">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683">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683">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100">
        <f t="shared" si="1"/>
        <v>2043</v>
      </c>
      <c r="K26" s="683">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688"/>
    </row>
    <row r="27" spans="1:13" ht="15.75">
      <c r="A27" s="633">
        <v>23</v>
      </c>
      <c r="B27" s="634">
        <f t="shared" si="0"/>
        <v>52597</v>
      </c>
      <c r="C27" s="683">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683">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683">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683">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683">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683">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683">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100">
        <f t="shared" si="1"/>
        <v>2044</v>
      </c>
      <c r="K27" s="683">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688"/>
    </row>
    <row r="28" spans="1:13" ht="15.75">
      <c r="A28" s="633">
        <v>24</v>
      </c>
      <c r="B28" s="634">
        <f t="shared" si="0"/>
        <v>52963</v>
      </c>
      <c r="C28" s="683">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683">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683">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683">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683">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683">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683">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100">
        <f t="shared" si="1"/>
        <v>2045</v>
      </c>
      <c r="K28" s="683">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688"/>
    </row>
    <row r="29" spans="1:13" ht="15.75">
      <c r="A29" s="633">
        <v>25</v>
      </c>
      <c r="B29" s="634">
        <f t="shared" si="0"/>
        <v>53328</v>
      </c>
      <c r="C29" s="683">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683">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683">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683">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683">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683">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683">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100">
        <f t="shared" si="1"/>
        <v>2046</v>
      </c>
      <c r="K29" s="683">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688"/>
    </row>
    <row r="30" spans="1:13" ht="15.75">
      <c r="A30" s="633">
        <v>26</v>
      </c>
      <c r="B30" s="634">
        <f t="shared" si="0"/>
        <v>53693</v>
      </c>
      <c r="C30" s="683">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683">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683">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683">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683">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683">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683">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100">
        <f t="shared" si="1"/>
        <v>2047</v>
      </c>
      <c r="K30" s="683">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688"/>
    </row>
    <row r="31" spans="1:13" ht="15.75">
      <c r="A31" s="633">
        <v>27</v>
      </c>
      <c r="B31" s="634">
        <f t="shared" si="0"/>
        <v>54058</v>
      </c>
      <c r="C31" s="683">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683">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683">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683">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683">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683">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683">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100">
        <f t="shared" si="1"/>
        <v>2048</v>
      </c>
      <c r="K31" s="683">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688"/>
    </row>
    <row r="32" spans="1:13" ht="15.75">
      <c r="A32" s="633">
        <v>28</v>
      </c>
      <c r="B32" s="634">
        <f t="shared" si="0"/>
        <v>54424</v>
      </c>
      <c r="C32" s="683">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683">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683">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683">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683">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683">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683">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100">
        <f t="shared" si="1"/>
        <v>2049</v>
      </c>
      <c r="K32" s="683">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688"/>
    </row>
    <row r="33" spans="1:12" ht="15.75">
      <c r="A33" s="633">
        <v>29</v>
      </c>
      <c r="B33" s="634">
        <f t="shared" si="0"/>
        <v>54789</v>
      </c>
      <c r="C33" s="683">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683">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683">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683">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683">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683">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683">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100">
        <f t="shared" si="1"/>
        <v>2050</v>
      </c>
      <c r="K33" s="683">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688"/>
    </row>
    <row r="34" spans="1:12" ht="15.75">
      <c r="A34" s="633">
        <v>30</v>
      </c>
      <c r="B34" s="634">
        <f t="shared" si="0"/>
        <v>55154</v>
      </c>
      <c r="C34" s="683">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683">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683">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683">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683">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683">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683">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100">
        <f t="shared" si="1"/>
        <v>2051</v>
      </c>
      <c r="K34" s="683">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688"/>
    </row>
    <row r="35" spans="1:12" ht="15.75">
      <c r="A35" s="633">
        <v>31</v>
      </c>
      <c r="B35" s="634">
        <f t="shared" si="0"/>
        <v>55519</v>
      </c>
      <c r="C35" s="683">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683">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683">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683">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683">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683">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683">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100">
        <f t="shared" si="1"/>
        <v>2052</v>
      </c>
      <c r="K35" s="683">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688"/>
    </row>
    <row r="36" spans="1:12" ht="15.75">
      <c r="A36" s="633">
        <v>32</v>
      </c>
      <c r="B36" s="634">
        <f t="shared" si="0"/>
        <v>55885</v>
      </c>
      <c r="C36" s="683">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683">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683">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683">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683">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683">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683">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100">
        <f t="shared" si="1"/>
        <v>2053</v>
      </c>
      <c r="K36" s="683">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688"/>
    </row>
    <row r="37" spans="1:12" ht="15.75">
      <c r="A37" s="633">
        <v>33</v>
      </c>
      <c r="B37" s="634">
        <f t="shared" si="0"/>
        <v>56250</v>
      </c>
      <c r="C37" s="683">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683">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683">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683">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683">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683">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683">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100">
        <f t="shared" si="1"/>
        <v>2054</v>
      </c>
      <c r="K37" s="683">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688"/>
    </row>
    <row r="38" spans="1:12" ht="15.75">
      <c r="A38" s="633">
        <v>34</v>
      </c>
      <c r="B38" s="634">
        <f t="shared" si="0"/>
        <v>56615</v>
      </c>
      <c r="C38" s="683">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683">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683">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683">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683">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683">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683">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100">
        <f t="shared" si="1"/>
        <v>2055</v>
      </c>
      <c r="K38" s="683">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688"/>
    </row>
    <row r="39" spans="1:12" ht="15.75">
      <c r="A39" s="633">
        <v>35</v>
      </c>
      <c r="B39" s="634">
        <f t="shared" si="0"/>
        <v>56980</v>
      </c>
      <c r="C39" s="683">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683">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683">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683">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683">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683">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683">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100">
        <f t="shared" si="1"/>
        <v>2056</v>
      </c>
      <c r="K39" s="683">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688"/>
    </row>
    <row r="40" spans="1:12" ht="15.75">
      <c r="A40" s="633">
        <v>36</v>
      </c>
      <c r="B40" s="634">
        <f t="shared" si="0"/>
        <v>57346</v>
      </c>
      <c r="C40" s="683">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683">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683">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683">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683">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683">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683">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100">
        <f t="shared" si="1"/>
        <v>2057</v>
      </c>
      <c r="K40" s="683">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688"/>
    </row>
    <row r="41" spans="1:12" ht="15.75">
      <c r="A41" s="633">
        <v>37</v>
      </c>
      <c r="B41" s="634">
        <f t="shared" si="0"/>
        <v>57711</v>
      </c>
      <c r="C41" s="683">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683">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683">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683">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683">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683">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683">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100">
        <f t="shared" si="1"/>
        <v>2058</v>
      </c>
      <c r="K41" s="683">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688"/>
    </row>
    <row r="42" spans="1:12" ht="15.75">
      <c r="A42" s="633">
        <v>38</v>
      </c>
      <c r="B42" s="634">
        <f t="shared" si="0"/>
        <v>58076</v>
      </c>
      <c r="C42" s="683">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683">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683">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683">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683">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683">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683">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100">
        <f t="shared" si="1"/>
        <v>2059</v>
      </c>
      <c r="K42" s="683">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688"/>
    </row>
    <row r="43" spans="1:12" ht="15.75">
      <c r="A43" s="633">
        <v>39</v>
      </c>
      <c r="B43" s="634">
        <f t="shared" si="0"/>
        <v>58441</v>
      </c>
      <c r="C43" s="683">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683">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683">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683">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683">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683">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683">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100">
        <f t="shared" si="1"/>
        <v>2060</v>
      </c>
      <c r="K43" s="683">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688"/>
    </row>
    <row r="44" spans="1:12" ht="15.75">
      <c r="A44" s="633">
        <v>40</v>
      </c>
      <c r="B44" s="634">
        <f t="shared" si="0"/>
        <v>58807</v>
      </c>
      <c r="C44" s="683">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683">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683">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683">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683">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683">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683">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100">
        <f t="shared" si="1"/>
        <v>2061</v>
      </c>
      <c r="K44" s="683">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688"/>
    </row>
    <row r="45" spans="1:12" ht="15.75">
      <c r="A45" s="633">
        <v>41</v>
      </c>
      <c r="B45" s="634">
        <f t="shared" ref="B45:B55" si="2">DATE(J45,1,1)</f>
        <v>59172</v>
      </c>
      <c r="C45" s="683">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683">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683">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683">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683">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683">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683">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100">
        <f t="shared" si="1"/>
        <v>2062</v>
      </c>
      <c r="K45" s="683">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688"/>
    </row>
    <row r="46" spans="1:12" ht="15.75">
      <c r="A46" s="633">
        <v>42</v>
      </c>
      <c r="B46" s="634">
        <f t="shared" si="2"/>
        <v>59537</v>
      </c>
      <c r="C46" s="683">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683">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683">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683">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683">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683">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683">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100">
        <f t="shared" si="1"/>
        <v>2063</v>
      </c>
      <c r="K46" s="683">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688"/>
    </row>
    <row r="47" spans="1:12" ht="15.75">
      <c r="A47" s="633">
        <v>43</v>
      </c>
      <c r="B47" s="634">
        <f t="shared" si="2"/>
        <v>59902</v>
      </c>
      <c r="C47" s="683">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683">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683">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683">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683">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683">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683">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100">
        <f t="shared" si="1"/>
        <v>2064</v>
      </c>
      <c r="K47" s="683">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688"/>
    </row>
    <row r="48" spans="1:12" ht="15.75">
      <c r="A48" s="633">
        <v>44</v>
      </c>
      <c r="B48" s="634">
        <f t="shared" si="2"/>
        <v>60268</v>
      </c>
      <c r="C48" s="683">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683">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683">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683">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683">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683">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683">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100">
        <f t="shared" si="1"/>
        <v>2065</v>
      </c>
      <c r="K48" s="683">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688"/>
    </row>
    <row r="49" spans="1:12" ht="15.75">
      <c r="A49" s="633">
        <v>45</v>
      </c>
      <c r="B49" s="634">
        <f t="shared" si="2"/>
        <v>60633</v>
      </c>
      <c r="C49" s="683">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683">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683">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683">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683">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683">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683">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100">
        <f t="shared" si="1"/>
        <v>2066</v>
      </c>
      <c r="K49" s="683">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688"/>
    </row>
    <row r="50" spans="1:12" ht="15.75">
      <c r="A50" s="633">
        <v>46</v>
      </c>
      <c r="B50" s="634">
        <f t="shared" si="2"/>
        <v>60998</v>
      </c>
      <c r="C50" s="683">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683">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683">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683">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683">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683">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683">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100">
        <f t="shared" si="1"/>
        <v>2067</v>
      </c>
      <c r="K50" s="683">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688"/>
    </row>
    <row r="51" spans="1:12" ht="15.75">
      <c r="A51" s="633">
        <v>47</v>
      </c>
      <c r="B51" s="634">
        <f t="shared" si="2"/>
        <v>61363</v>
      </c>
      <c r="C51" s="683">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683">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683">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683">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683">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683">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683">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100">
        <f t="shared" si="1"/>
        <v>2068</v>
      </c>
      <c r="K51" s="683">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688"/>
    </row>
    <row r="52" spans="1:12" ht="15.75">
      <c r="A52" s="633">
        <v>48</v>
      </c>
      <c r="B52" s="634">
        <f t="shared" si="2"/>
        <v>61729</v>
      </c>
      <c r="C52" s="683">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683">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683">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683">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683">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683">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683">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100">
        <f t="shared" si="1"/>
        <v>2069</v>
      </c>
      <c r="K52" s="683">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688"/>
    </row>
    <row r="53" spans="1:12" ht="15.75">
      <c r="A53" s="633">
        <v>49</v>
      </c>
      <c r="B53" s="634">
        <f t="shared" si="2"/>
        <v>62094</v>
      </c>
      <c r="C53" s="683">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683">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683">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683">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683">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683">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683">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100">
        <f t="shared" si="1"/>
        <v>2070</v>
      </c>
      <c r="K53" s="683">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688"/>
    </row>
    <row r="54" spans="1:12" ht="15.75">
      <c r="A54" s="633">
        <v>50</v>
      </c>
      <c r="B54" s="634">
        <f t="shared" si="2"/>
        <v>62459</v>
      </c>
      <c r="C54" s="683">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683">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683">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683">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683">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683">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683">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100">
        <f t="shared" si="1"/>
        <v>2071</v>
      </c>
      <c r="K54" s="683">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688"/>
    </row>
    <row r="55" spans="1:12" ht="15.75">
      <c r="A55" s="633">
        <v>51</v>
      </c>
      <c r="B55" s="634">
        <f t="shared" si="2"/>
        <v>62824</v>
      </c>
      <c r="C55" s="683">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683">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683">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683">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683">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683">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683">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100">
        <f t="shared" si="1"/>
        <v>2072</v>
      </c>
      <c r="K55" s="683">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688"/>
    </row>
    <row r="56" spans="1:12">
      <c r="C56" s="639"/>
      <c r="D56" s="639"/>
      <c r="E56" s="639"/>
      <c r="F56" s="639"/>
      <c r="G56" s="639"/>
      <c r="H56" s="639"/>
      <c r="I56" s="639"/>
      <c r="K56" s="688"/>
      <c r="L56" s="688"/>
    </row>
    <row r="57" spans="1:12">
      <c r="C57" s="639"/>
      <c r="D57" s="639"/>
      <c r="E57" s="639"/>
      <c r="F57" s="639"/>
      <c r="G57" s="639"/>
      <c r="H57" s="639"/>
      <c r="I57" s="639"/>
      <c r="K57" s="688"/>
      <c r="L57" s="688"/>
    </row>
    <row r="58" spans="1:12">
      <c r="C58" s="639"/>
      <c r="D58" s="639"/>
      <c r="E58" s="639"/>
      <c r="F58" s="639"/>
      <c r="G58" s="639"/>
      <c r="H58" s="639"/>
      <c r="I58" s="639"/>
      <c r="K58" s="688"/>
      <c r="L58" s="688"/>
    </row>
    <row r="59" spans="1:12">
      <c r="C59" s="639"/>
      <c r="D59" s="639"/>
      <c r="E59" s="639"/>
      <c r="F59" s="639"/>
      <c r="G59" s="639"/>
      <c r="H59" s="639"/>
      <c r="I59" s="639"/>
      <c r="K59" s="688"/>
      <c r="L59" s="688"/>
    </row>
    <row r="60" spans="1:12">
      <c r="C60" s="639"/>
      <c r="D60" s="639"/>
      <c r="E60" s="639"/>
      <c r="F60" s="639"/>
      <c r="G60" s="639"/>
      <c r="H60" s="639"/>
      <c r="I60" s="639"/>
      <c r="K60" s="688"/>
      <c r="L60" s="688"/>
    </row>
    <row r="61" spans="1:12">
      <c r="C61" s="639"/>
      <c r="D61" s="639"/>
      <c r="E61" s="639"/>
      <c r="F61" s="639"/>
      <c r="G61" s="639"/>
      <c r="H61" s="639"/>
      <c r="I61" s="639"/>
      <c r="K61" s="688"/>
      <c r="L61" s="688"/>
    </row>
    <row r="62" spans="1:12">
      <c r="C62" s="639"/>
      <c r="D62" s="639"/>
      <c r="E62" s="639"/>
      <c r="F62" s="639"/>
      <c r="G62" s="639"/>
      <c r="H62" s="639"/>
      <c r="I62" s="639"/>
      <c r="K62" s="688"/>
      <c r="L62" s="688"/>
    </row>
    <row r="63" spans="1:12">
      <c r="C63" s="639"/>
      <c r="D63" s="639"/>
      <c r="E63" s="639"/>
      <c r="F63" s="639"/>
      <c r="G63" s="639"/>
      <c r="H63" s="639"/>
      <c r="I63" s="639"/>
      <c r="K63" s="688"/>
      <c r="L63" s="688"/>
    </row>
    <row r="64" spans="1:12">
      <c r="C64" s="639"/>
      <c r="D64" s="639"/>
      <c r="E64" s="639"/>
      <c r="F64" s="639"/>
      <c r="G64" s="639"/>
      <c r="H64" s="639"/>
      <c r="I64" s="639"/>
      <c r="K64" s="688"/>
      <c r="L64" s="688"/>
    </row>
    <row r="65" spans="3:12">
      <c r="C65" s="639"/>
      <c r="D65" s="639"/>
      <c r="E65" s="639"/>
      <c r="F65" s="639"/>
      <c r="G65" s="639"/>
      <c r="H65" s="639"/>
      <c r="I65" s="639"/>
      <c r="K65" s="688"/>
      <c r="L65" s="688"/>
    </row>
    <row r="66" spans="3:12">
      <c r="C66" s="639"/>
      <c r="D66" s="639"/>
      <c r="E66" s="639"/>
      <c r="F66" s="639"/>
      <c r="G66" s="639"/>
      <c r="H66" s="639"/>
      <c r="I66" s="639"/>
      <c r="K66" s="688"/>
      <c r="L66" s="688"/>
    </row>
    <row r="67" spans="3:12">
      <c r="C67" s="639"/>
      <c r="D67" s="639"/>
      <c r="E67" s="639"/>
      <c r="F67" s="639"/>
      <c r="G67" s="639"/>
      <c r="H67" s="639"/>
      <c r="I67" s="639"/>
      <c r="K67" s="688"/>
      <c r="L67" s="688"/>
    </row>
    <row r="68" spans="3:12">
      <c r="C68" s="639"/>
      <c r="D68" s="639"/>
      <c r="E68" s="639"/>
      <c r="F68" s="639"/>
      <c r="G68" s="639"/>
      <c r="H68" s="639"/>
      <c r="I68" s="639"/>
      <c r="K68" s="688"/>
      <c r="L68" s="688"/>
    </row>
    <row r="69" spans="3:12">
      <c r="C69" s="639"/>
      <c r="D69" s="639"/>
      <c r="E69" s="639"/>
      <c r="F69" s="639"/>
      <c r="G69" s="639"/>
      <c r="H69" s="639"/>
      <c r="I69" s="639"/>
      <c r="K69" s="688"/>
      <c r="L69" s="688"/>
    </row>
    <row r="70" spans="3:12">
      <c r="C70" s="639"/>
      <c r="D70" s="639"/>
      <c r="E70" s="639"/>
      <c r="F70" s="639"/>
      <c r="G70" s="639"/>
      <c r="H70" s="639"/>
      <c r="I70" s="639"/>
      <c r="K70" s="688"/>
      <c r="L70" s="688"/>
    </row>
    <row r="71" spans="3:12">
      <c r="C71" s="639"/>
      <c r="D71" s="639"/>
      <c r="E71" s="639"/>
      <c r="F71" s="639"/>
      <c r="G71" s="639"/>
      <c r="H71" s="639"/>
      <c r="I71" s="639"/>
      <c r="K71" s="688"/>
      <c r="L71" s="688"/>
    </row>
    <row r="72" spans="3:12">
      <c r="C72" s="639"/>
      <c r="D72" s="639"/>
      <c r="E72" s="639"/>
      <c r="F72" s="639"/>
      <c r="G72" s="639"/>
      <c r="H72" s="639"/>
      <c r="I72" s="639"/>
      <c r="K72" s="688"/>
      <c r="L72" s="688"/>
    </row>
    <row r="73" spans="3:12">
      <c r="C73" s="639"/>
      <c r="D73" s="639"/>
      <c r="E73" s="639"/>
      <c r="F73" s="639"/>
      <c r="G73" s="639"/>
      <c r="H73" s="639"/>
      <c r="I73" s="639"/>
      <c r="K73" s="688"/>
      <c r="L73" s="688"/>
    </row>
    <row r="74" spans="3:12">
      <c r="C74" s="639"/>
      <c r="D74" s="639"/>
      <c r="E74" s="639"/>
      <c r="F74" s="639"/>
      <c r="G74" s="639"/>
      <c r="H74" s="639"/>
      <c r="I74" s="639"/>
      <c r="K74" s="688"/>
      <c r="L74" s="688"/>
    </row>
    <row r="75" spans="3:12">
      <c r="C75" s="639"/>
      <c r="D75" s="639"/>
      <c r="E75" s="639"/>
      <c r="F75" s="639"/>
      <c r="G75" s="639"/>
      <c r="H75" s="639"/>
      <c r="I75" s="639"/>
      <c r="K75" s="688"/>
      <c r="L75" s="688"/>
    </row>
    <row r="76" spans="3:12">
      <c r="C76" s="639"/>
      <c r="D76" s="639"/>
      <c r="E76" s="639"/>
      <c r="F76" s="639"/>
      <c r="G76" s="639"/>
      <c r="H76" s="639"/>
      <c r="I76" s="639"/>
      <c r="K76" s="688"/>
      <c r="L76" s="688"/>
    </row>
    <row r="77" spans="3:12">
      <c r="C77" s="639"/>
      <c r="D77" s="639"/>
      <c r="E77" s="639"/>
      <c r="F77" s="639"/>
      <c r="G77" s="639"/>
      <c r="H77" s="639"/>
      <c r="I77" s="639"/>
      <c r="K77" s="688"/>
      <c r="L77" s="688"/>
    </row>
    <row r="78" spans="3:12">
      <c r="C78" s="639"/>
      <c r="D78" s="639"/>
      <c r="E78" s="639"/>
      <c r="F78" s="639"/>
      <c r="G78" s="639"/>
      <c r="H78" s="639"/>
      <c r="I78" s="639"/>
      <c r="K78" s="688"/>
      <c r="L78" s="688"/>
    </row>
    <row r="79" spans="3:12">
      <c r="C79" s="639"/>
      <c r="D79" s="639"/>
      <c r="E79" s="639"/>
      <c r="F79" s="639"/>
      <c r="G79" s="639"/>
      <c r="H79" s="639"/>
      <c r="I79" s="639"/>
      <c r="K79" s="688"/>
      <c r="L79" s="688"/>
    </row>
    <row r="80" spans="3:12">
      <c r="C80" s="639"/>
      <c r="D80" s="639"/>
      <c r="E80" s="639"/>
      <c r="F80" s="639"/>
      <c r="G80" s="639"/>
      <c r="H80" s="639"/>
      <c r="I80" s="639"/>
      <c r="K80" s="688"/>
      <c r="L80" s="688"/>
    </row>
    <row r="81" spans="3:12">
      <c r="C81" s="639"/>
      <c r="D81" s="639"/>
      <c r="E81" s="639"/>
      <c r="F81" s="639"/>
      <c r="G81" s="639"/>
      <c r="H81" s="639"/>
      <c r="I81" s="639"/>
      <c r="K81" s="688"/>
      <c r="L81" s="688"/>
    </row>
    <row r="82" spans="3:12">
      <c r="C82" s="639"/>
      <c r="D82" s="639"/>
      <c r="E82" s="639"/>
      <c r="F82" s="639"/>
      <c r="G82" s="639"/>
      <c r="H82" s="639"/>
      <c r="I82" s="639"/>
      <c r="K82" s="688"/>
      <c r="L82" s="688"/>
    </row>
    <row r="83" spans="3:12">
      <c r="C83" s="639"/>
      <c r="D83" s="639"/>
      <c r="E83" s="639"/>
      <c r="F83" s="639"/>
      <c r="G83" s="639"/>
      <c r="H83" s="639"/>
      <c r="I83" s="639"/>
      <c r="K83" s="688"/>
      <c r="L83" s="688"/>
    </row>
    <row r="84" spans="3:12">
      <c r="C84" s="639"/>
      <c r="D84" s="639"/>
      <c r="E84" s="639"/>
      <c r="F84" s="639"/>
      <c r="G84" s="639"/>
      <c r="H84" s="639"/>
      <c r="I84" s="639"/>
      <c r="K84" s="688"/>
      <c r="L84" s="688"/>
    </row>
    <row r="85" spans="3:12">
      <c r="C85" s="639"/>
      <c r="D85" s="639"/>
      <c r="E85" s="639"/>
      <c r="F85" s="639"/>
      <c r="G85" s="639"/>
      <c r="H85" s="639"/>
      <c r="I85" s="639"/>
      <c r="K85" s="688"/>
      <c r="L85" s="688"/>
    </row>
    <row r="86" spans="3:12">
      <c r="C86" s="639"/>
      <c r="D86" s="639"/>
      <c r="E86" s="639"/>
      <c r="F86" s="639"/>
      <c r="G86" s="639"/>
      <c r="H86" s="639"/>
      <c r="I86" s="639"/>
      <c r="K86" s="688"/>
      <c r="L86" s="688"/>
    </row>
    <row r="87" spans="3:12">
      <c r="C87" s="639"/>
      <c r="D87" s="639"/>
      <c r="E87" s="639"/>
      <c r="F87" s="639"/>
      <c r="G87" s="639"/>
      <c r="H87" s="639"/>
      <c r="I87" s="639"/>
      <c r="K87" s="688"/>
      <c r="L87" s="688"/>
    </row>
    <row r="88" spans="3:12">
      <c r="C88" s="639"/>
      <c r="D88" s="639"/>
      <c r="E88" s="639"/>
      <c r="F88" s="639"/>
      <c r="G88" s="639"/>
      <c r="H88" s="639"/>
      <c r="I88" s="639"/>
      <c r="K88" s="688"/>
      <c r="L88" s="688"/>
    </row>
    <row r="89" spans="3:12">
      <c r="C89" s="639"/>
      <c r="D89" s="639"/>
      <c r="E89" s="639"/>
      <c r="F89" s="639"/>
      <c r="G89" s="639"/>
      <c r="H89" s="639"/>
      <c r="I89" s="639"/>
      <c r="K89" s="688"/>
      <c r="L89" s="688"/>
    </row>
    <row r="90" spans="3:12">
      <c r="C90" s="639"/>
      <c r="D90" s="639"/>
      <c r="E90" s="639"/>
      <c r="F90" s="639"/>
      <c r="G90" s="639"/>
      <c r="H90" s="639"/>
      <c r="I90" s="639"/>
      <c r="K90" s="688"/>
      <c r="L90" s="688"/>
    </row>
    <row r="91" spans="3:12">
      <c r="C91" s="639"/>
      <c r="D91" s="639"/>
      <c r="E91" s="639"/>
      <c r="F91" s="639"/>
      <c r="G91" s="639"/>
      <c r="H91" s="639"/>
      <c r="I91" s="639"/>
      <c r="K91" s="688"/>
      <c r="L91" s="688"/>
    </row>
    <row r="92" spans="3:12">
      <c r="C92" s="639"/>
      <c r="D92" s="639"/>
      <c r="E92" s="639"/>
      <c r="F92" s="639"/>
      <c r="G92" s="639"/>
      <c r="H92" s="639"/>
      <c r="I92" s="639"/>
      <c r="K92" s="688"/>
      <c r="L92" s="688"/>
    </row>
    <row r="93" spans="3:12">
      <c r="C93" s="639"/>
      <c r="D93" s="639"/>
      <c r="E93" s="639"/>
      <c r="F93" s="639"/>
      <c r="G93" s="639"/>
      <c r="H93" s="639"/>
      <c r="I93" s="639"/>
      <c r="K93" s="688"/>
      <c r="L93" s="688"/>
    </row>
    <row r="94" spans="3:12">
      <c r="C94" s="639"/>
      <c r="D94" s="639"/>
      <c r="E94" s="639"/>
      <c r="F94" s="639"/>
      <c r="G94" s="639"/>
      <c r="H94" s="639"/>
      <c r="I94" s="639"/>
      <c r="K94" s="688"/>
      <c r="L94" s="688"/>
    </row>
    <row r="95" spans="3:12">
      <c r="C95" s="639"/>
      <c r="D95" s="639"/>
      <c r="E95" s="639"/>
      <c r="F95" s="639"/>
      <c r="G95" s="639"/>
      <c r="H95" s="639"/>
      <c r="I95" s="639"/>
      <c r="K95" s="688"/>
      <c r="L95" s="688"/>
    </row>
    <row r="96" spans="3:12">
      <c r="C96" s="639"/>
      <c r="D96" s="639"/>
      <c r="E96" s="639"/>
      <c r="F96" s="639"/>
      <c r="G96" s="639"/>
      <c r="H96" s="639"/>
      <c r="I96" s="639"/>
      <c r="K96" s="688"/>
      <c r="L96" s="688"/>
    </row>
    <row r="97" spans="3:12">
      <c r="C97" s="639"/>
      <c r="D97" s="639"/>
      <c r="E97" s="639"/>
      <c r="F97" s="639"/>
      <c r="G97" s="639"/>
      <c r="H97" s="639"/>
      <c r="I97" s="639"/>
      <c r="K97" s="688"/>
      <c r="L97" s="688"/>
    </row>
    <row r="98" spans="3:12">
      <c r="C98" s="639"/>
      <c r="D98" s="639"/>
      <c r="E98" s="639"/>
      <c r="F98" s="639"/>
      <c r="G98" s="639"/>
      <c r="H98" s="639"/>
      <c r="I98" s="639"/>
      <c r="K98" s="688"/>
      <c r="L98" s="688"/>
    </row>
    <row r="99" spans="3:12">
      <c r="C99" s="639"/>
      <c r="D99" s="639"/>
      <c r="E99" s="639"/>
      <c r="F99" s="639"/>
      <c r="G99" s="639"/>
      <c r="H99" s="639"/>
      <c r="I99" s="639"/>
      <c r="K99" s="688"/>
      <c r="L99" s="688"/>
    </row>
    <row r="100" spans="3:12">
      <c r="C100" s="639"/>
      <c r="D100" s="639"/>
      <c r="E100" s="639"/>
      <c r="F100" s="639"/>
      <c r="G100" s="639"/>
      <c r="H100" s="639"/>
      <c r="I100" s="639"/>
      <c r="K100" s="688"/>
      <c r="L100" s="688"/>
    </row>
    <row r="101" spans="3:12">
      <c r="C101" s="639"/>
      <c r="D101" s="639"/>
      <c r="E101" s="639"/>
      <c r="F101" s="639"/>
      <c r="G101" s="639"/>
      <c r="H101" s="639"/>
      <c r="I101" s="639"/>
      <c r="K101" s="688"/>
      <c r="L101" s="688"/>
    </row>
    <row r="102" spans="3:12">
      <c r="C102" s="639"/>
      <c r="D102" s="639"/>
      <c r="E102" s="639"/>
      <c r="F102" s="639"/>
      <c r="G102" s="639"/>
      <c r="H102" s="639"/>
      <c r="I102" s="639"/>
      <c r="K102" s="688"/>
      <c r="L102" s="688"/>
    </row>
    <row r="103" spans="3:12">
      <c r="C103" s="639"/>
      <c r="D103" s="639"/>
      <c r="E103" s="639"/>
      <c r="F103" s="639"/>
      <c r="G103" s="639"/>
      <c r="H103" s="639"/>
      <c r="I103" s="639"/>
      <c r="K103" s="688"/>
      <c r="L103" s="688"/>
    </row>
    <row r="104" spans="3:12">
      <c r="C104" s="639"/>
      <c r="D104" s="639"/>
      <c r="E104" s="639"/>
      <c r="F104" s="639"/>
      <c r="G104" s="639"/>
      <c r="H104" s="639"/>
      <c r="I104" s="639"/>
      <c r="K104" s="688"/>
      <c r="L104" s="688"/>
    </row>
    <row r="105" spans="3:12">
      <c r="C105" s="639"/>
      <c r="D105" s="639"/>
      <c r="E105" s="639"/>
      <c r="F105" s="639"/>
      <c r="G105" s="639"/>
      <c r="H105" s="639"/>
      <c r="I105" s="639"/>
      <c r="K105" s="688"/>
      <c r="L105" s="688"/>
    </row>
    <row r="106" spans="3:12">
      <c r="C106" s="639"/>
      <c r="D106" s="639"/>
      <c r="E106" s="639"/>
      <c r="F106" s="639"/>
      <c r="G106" s="639"/>
      <c r="H106" s="639"/>
      <c r="I106" s="639"/>
      <c r="K106" s="688"/>
      <c r="L106" s="688"/>
    </row>
    <row r="107" spans="3:12">
      <c r="C107" s="639"/>
      <c r="D107" s="639"/>
      <c r="E107" s="639"/>
      <c r="F107" s="639"/>
      <c r="G107" s="639"/>
      <c r="H107" s="639"/>
      <c r="I107" s="639"/>
      <c r="K107" s="688"/>
      <c r="L107" s="688"/>
    </row>
    <row r="108" spans="3:12">
      <c r="C108" s="639"/>
      <c r="D108" s="639"/>
      <c r="E108" s="639"/>
      <c r="F108" s="639"/>
      <c r="G108" s="639"/>
      <c r="H108" s="639"/>
      <c r="I108" s="639"/>
      <c r="K108" s="688"/>
      <c r="L108" s="688"/>
    </row>
    <row r="109" spans="3:12">
      <c r="C109" s="639"/>
      <c r="D109" s="639"/>
      <c r="E109" s="639"/>
      <c r="F109" s="639"/>
      <c r="G109" s="639"/>
      <c r="H109" s="639"/>
      <c r="I109" s="639"/>
      <c r="K109" s="688"/>
      <c r="L109" s="688"/>
    </row>
    <row r="110" spans="3:12">
      <c r="C110" s="639"/>
      <c r="D110" s="639"/>
      <c r="E110" s="639"/>
      <c r="F110" s="639"/>
      <c r="G110" s="639"/>
      <c r="H110" s="639"/>
      <c r="I110" s="639"/>
      <c r="K110" s="688"/>
      <c r="L110" s="688"/>
    </row>
    <row r="111" spans="3:12">
      <c r="C111" s="639"/>
      <c r="D111" s="639"/>
      <c r="E111" s="639"/>
      <c r="F111" s="639"/>
      <c r="G111" s="639"/>
      <c r="H111" s="639"/>
      <c r="I111" s="639"/>
      <c r="K111" s="688"/>
      <c r="L111" s="688"/>
    </row>
    <row r="112" spans="3:12">
      <c r="C112" s="639"/>
      <c r="D112" s="639"/>
      <c r="E112" s="639"/>
      <c r="F112" s="639"/>
      <c r="G112" s="639"/>
      <c r="H112" s="639"/>
      <c r="I112" s="639"/>
      <c r="K112" s="688"/>
      <c r="L112" s="688"/>
    </row>
    <row r="113" spans="3:12">
      <c r="C113" s="639"/>
      <c r="D113" s="639"/>
      <c r="E113" s="639"/>
      <c r="F113" s="639"/>
      <c r="G113" s="639"/>
      <c r="H113" s="639"/>
      <c r="I113" s="639"/>
      <c r="K113" s="688"/>
      <c r="L113" s="688"/>
    </row>
    <row r="114" spans="3:12">
      <c r="C114" s="639"/>
      <c r="D114" s="639"/>
      <c r="E114" s="639"/>
      <c r="F114" s="639"/>
      <c r="G114" s="639"/>
      <c r="H114" s="639"/>
      <c r="I114" s="639"/>
      <c r="K114" s="688"/>
      <c r="L114" s="688"/>
    </row>
    <row r="115" spans="3:12">
      <c r="C115" s="639"/>
      <c r="D115" s="639"/>
      <c r="E115" s="639"/>
      <c r="F115" s="639"/>
      <c r="G115" s="639"/>
      <c r="H115" s="639"/>
      <c r="I115" s="639"/>
      <c r="K115" s="688"/>
      <c r="L115" s="688"/>
    </row>
    <row r="116" spans="3:12">
      <c r="C116" s="639"/>
      <c r="D116" s="639"/>
      <c r="E116" s="639"/>
      <c r="F116" s="639"/>
      <c r="G116" s="639"/>
      <c r="H116" s="639"/>
      <c r="I116" s="639"/>
      <c r="K116" s="688"/>
      <c r="L116" s="688"/>
    </row>
    <row r="117" spans="3:12">
      <c r="C117" s="639"/>
      <c r="D117" s="639"/>
      <c r="E117" s="639"/>
      <c r="F117" s="639"/>
      <c r="G117" s="639"/>
      <c r="H117" s="639"/>
      <c r="I117" s="639"/>
      <c r="K117" s="688"/>
      <c r="L117" s="688"/>
    </row>
    <row r="118" spans="3:12">
      <c r="C118" s="639"/>
      <c r="D118" s="639"/>
      <c r="E118" s="639"/>
      <c r="F118" s="639"/>
      <c r="G118" s="639"/>
      <c r="H118" s="639"/>
      <c r="I118" s="639"/>
      <c r="K118" s="688"/>
      <c r="L118" s="688"/>
    </row>
    <row r="119" spans="3:12">
      <c r="C119" s="639"/>
      <c r="D119" s="639"/>
      <c r="E119" s="639"/>
      <c r="F119" s="639"/>
      <c r="G119" s="639"/>
      <c r="H119" s="639"/>
      <c r="I119" s="639"/>
      <c r="K119" s="688"/>
      <c r="L119" s="688"/>
    </row>
    <row r="120" spans="3:12">
      <c r="C120" s="639"/>
      <c r="D120" s="639"/>
      <c r="E120" s="639"/>
      <c r="F120" s="639"/>
      <c r="G120" s="639"/>
      <c r="H120" s="639"/>
      <c r="I120" s="639"/>
      <c r="K120" s="688"/>
      <c r="L120" s="688"/>
    </row>
    <row r="121" spans="3:12">
      <c r="C121" s="639"/>
      <c r="D121" s="639"/>
      <c r="E121" s="639"/>
      <c r="F121" s="639"/>
      <c r="G121" s="639"/>
      <c r="H121" s="639"/>
      <c r="I121" s="639"/>
      <c r="K121" s="688"/>
      <c r="L121" s="688"/>
    </row>
    <row r="122" spans="3:12">
      <c r="C122" s="639"/>
      <c r="D122" s="639"/>
      <c r="E122" s="639"/>
      <c r="F122" s="639"/>
      <c r="G122" s="639"/>
      <c r="H122" s="639"/>
      <c r="I122" s="639"/>
      <c r="K122" s="688"/>
      <c r="L122" s="688"/>
    </row>
    <row r="123" spans="3:12">
      <c r="C123" s="639"/>
      <c r="D123" s="639"/>
      <c r="E123" s="639"/>
      <c r="F123" s="639"/>
      <c r="G123" s="639"/>
      <c r="H123" s="639"/>
      <c r="I123" s="639"/>
      <c r="K123" s="688"/>
      <c r="L123" s="688"/>
    </row>
    <row r="124" spans="3:12">
      <c r="C124" s="639"/>
      <c r="D124" s="639"/>
      <c r="E124" s="639"/>
      <c r="F124" s="639"/>
      <c r="G124" s="639"/>
      <c r="H124" s="639"/>
      <c r="I124" s="639"/>
      <c r="K124" s="688"/>
      <c r="L124" s="688"/>
    </row>
    <row r="125" spans="3:12">
      <c r="C125" s="639"/>
      <c r="D125" s="639"/>
      <c r="E125" s="639"/>
      <c r="F125" s="639"/>
      <c r="G125" s="639"/>
      <c r="H125" s="639"/>
      <c r="I125" s="639"/>
      <c r="K125" s="688"/>
      <c r="L125" s="688"/>
    </row>
    <row r="126" spans="3:12">
      <c r="C126" s="639"/>
      <c r="D126" s="639"/>
      <c r="E126" s="639"/>
      <c r="F126" s="639"/>
      <c r="G126" s="639"/>
      <c r="H126" s="639"/>
      <c r="I126" s="639"/>
      <c r="K126" s="688"/>
      <c r="L126" s="688"/>
    </row>
    <row r="127" spans="3:12">
      <c r="C127" s="639"/>
      <c r="D127" s="639"/>
      <c r="E127" s="639"/>
      <c r="F127" s="639"/>
      <c r="G127" s="639"/>
      <c r="H127" s="639"/>
      <c r="I127" s="639"/>
      <c r="K127" s="688"/>
      <c r="L127" s="688"/>
    </row>
    <row r="128" spans="3:12">
      <c r="C128" s="639"/>
      <c r="D128" s="639"/>
      <c r="E128" s="639"/>
      <c r="F128" s="639"/>
      <c r="G128" s="639"/>
      <c r="H128" s="639"/>
      <c r="I128" s="639"/>
      <c r="K128" s="688"/>
      <c r="L128" s="688"/>
    </row>
    <row r="129" spans="3:12">
      <c r="C129" s="639"/>
      <c r="D129" s="639"/>
      <c r="E129" s="639"/>
      <c r="F129" s="639"/>
      <c r="G129" s="639"/>
      <c r="H129" s="639"/>
      <c r="I129" s="639"/>
      <c r="K129" s="688"/>
      <c r="L129" s="688"/>
    </row>
    <row r="130" spans="3:12">
      <c r="C130" s="639"/>
      <c r="D130" s="639"/>
      <c r="E130" s="639"/>
      <c r="F130" s="639"/>
      <c r="G130" s="639"/>
      <c r="H130" s="639"/>
      <c r="I130" s="639"/>
      <c r="K130" s="688"/>
      <c r="L130" s="688"/>
    </row>
    <row r="131" spans="3:12">
      <c r="C131" s="639"/>
      <c r="D131" s="639"/>
      <c r="E131" s="639"/>
      <c r="F131" s="639"/>
      <c r="G131" s="639"/>
      <c r="H131" s="639"/>
      <c r="I131" s="639"/>
      <c r="K131" s="688"/>
      <c r="L131" s="688"/>
    </row>
    <row r="132" spans="3:12">
      <c r="C132" s="639"/>
      <c r="D132" s="639"/>
      <c r="E132" s="639"/>
      <c r="F132" s="639"/>
      <c r="G132" s="639"/>
      <c r="H132" s="639"/>
      <c r="I132" s="639"/>
      <c r="K132" s="688"/>
      <c r="L132" s="688"/>
    </row>
    <row r="133" spans="3:12">
      <c r="C133" s="639"/>
      <c r="D133" s="639"/>
      <c r="E133" s="639"/>
      <c r="F133" s="639"/>
      <c r="G133" s="639"/>
      <c r="H133" s="639"/>
      <c r="I133" s="639"/>
      <c r="K133" s="688"/>
      <c r="L133" s="688"/>
    </row>
    <row r="134" spans="3:12">
      <c r="C134" s="639"/>
      <c r="D134" s="639"/>
      <c r="E134" s="639"/>
      <c r="F134" s="639"/>
      <c r="G134" s="639"/>
      <c r="H134" s="639"/>
      <c r="I134" s="639"/>
      <c r="K134" s="688"/>
      <c r="L134" s="688"/>
    </row>
    <row r="135" spans="3:12">
      <c r="C135" s="639"/>
      <c r="D135" s="639"/>
      <c r="E135" s="639"/>
      <c r="F135" s="639"/>
      <c r="G135" s="639"/>
      <c r="H135" s="639"/>
      <c r="I135" s="639"/>
      <c r="K135" s="688"/>
      <c r="L135" s="688"/>
    </row>
    <row r="136" spans="3:12">
      <c r="C136" s="639"/>
      <c r="D136" s="639"/>
      <c r="E136" s="639"/>
      <c r="F136" s="639"/>
      <c r="G136" s="639"/>
      <c r="H136" s="639"/>
      <c r="I136" s="639"/>
      <c r="K136" s="688"/>
      <c r="L136" s="688"/>
    </row>
    <row r="137" spans="3:12">
      <c r="C137" s="639"/>
      <c r="D137" s="639"/>
      <c r="E137" s="639"/>
      <c r="F137" s="639"/>
      <c r="G137" s="639"/>
      <c r="H137" s="639"/>
      <c r="I137" s="639"/>
      <c r="K137" s="688"/>
      <c r="L137" s="688"/>
    </row>
    <row r="138" spans="3:12">
      <c r="C138" s="639"/>
      <c r="D138" s="639"/>
      <c r="E138" s="639"/>
      <c r="F138" s="639"/>
      <c r="G138" s="639"/>
      <c r="H138" s="639"/>
      <c r="I138" s="639"/>
      <c r="K138" s="688"/>
      <c r="L138" s="688"/>
    </row>
    <row r="139" spans="3:12">
      <c r="C139" s="639"/>
      <c r="D139" s="639"/>
      <c r="E139" s="639"/>
      <c r="F139" s="639"/>
      <c r="G139" s="639"/>
      <c r="H139" s="639"/>
      <c r="I139" s="639"/>
      <c r="K139" s="688"/>
      <c r="L139" s="688"/>
    </row>
    <row r="140" spans="3:12">
      <c r="C140" s="639"/>
      <c r="D140" s="639"/>
      <c r="E140" s="639"/>
      <c r="F140" s="639"/>
      <c r="G140" s="639"/>
      <c r="H140" s="639"/>
      <c r="I140" s="639"/>
      <c r="K140" s="688"/>
      <c r="L140" s="688"/>
    </row>
    <row r="141" spans="3:12">
      <c r="C141" s="639"/>
      <c r="D141" s="639"/>
      <c r="E141" s="639"/>
      <c r="F141" s="639"/>
      <c r="G141" s="639"/>
      <c r="H141" s="639"/>
      <c r="I141" s="639"/>
      <c r="K141" s="688"/>
      <c r="L141" s="688"/>
    </row>
    <row r="142" spans="3:12">
      <c r="C142" s="639"/>
      <c r="D142" s="639"/>
      <c r="E142" s="639"/>
      <c r="F142" s="639"/>
      <c r="G142" s="639"/>
      <c r="H142" s="639"/>
      <c r="I142" s="639"/>
      <c r="K142" s="688"/>
      <c r="L142" s="688"/>
    </row>
    <row r="143" spans="3:12">
      <c r="C143" s="639"/>
      <c r="D143" s="639"/>
      <c r="E143" s="639"/>
      <c r="F143" s="639"/>
      <c r="G143" s="639"/>
      <c r="H143" s="639"/>
      <c r="I143" s="639"/>
      <c r="K143" s="688"/>
      <c r="L143" s="688"/>
    </row>
    <row r="144" spans="3:12">
      <c r="C144" s="639"/>
      <c r="D144" s="639"/>
      <c r="E144" s="639"/>
      <c r="F144" s="639"/>
      <c r="G144" s="639"/>
      <c r="H144" s="639"/>
      <c r="I144" s="639"/>
      <c r="K144" s="688"/>
      <c r="L144" s="688"/>
    </row>
    <row r="145" spans="3:12">
      <c r="C145" s="639"/>
      <c r="D145" s="639"/>
      <c r="E145" s="639"/>
      <c r="F145" s="639"/>
      <c r="G145" s="639"/>
      <c r="H145" s="639"/>
      <c r="I145" s="639"/>
      <c r="K145" s="688"/>
      <c r="L145" s="688"/>
    </row>
    <row r="146" spans="3:12">
      <c r="C146" s="639"/>
      <c r="D146" s="639"/>
      <c r="E146" s="639"/>
      <c r="F146" s="639"/>
      <c r="G146" s="639"/>
      <c r="H146" s="639"/>
      <c r="I146" s="639"/>
      <c r="K146" s="688"/>
      <c r="L146" s="688"/>
    </row>
    <row r="147" spans="3:12">
      <c r="C147" s="639"/>
      <c r="D147" s="639"/>
      <c r="E147" s="639"/>
      <c r="F147" s="639"/>
      <c r="G147" s="639"/>
      <c r="H147" s="639"/>
      <c r="I147" s="639"/>
      <c r="K147" s="688"/>
      <c r="L147" s="688"/>
    </row>
    <row r="148" spans="3:12">
      <c r="C148" s="639"/>
      <c r="D148" s="639"/>
      <c r="E148" s="639"/>
      <c r="F148" s="639"/>
      <c r="G148" s="639"/>
      <c r="H148" s="639"/>
      <c r="I148" s="639"/>
      <c r="K148" s="688"/>
      <c r="L148" s="688"/>
    </row>
    <row r="149" spans="3:12">
      <c r="C149" s="639"/>
      <c r="D149" s="639"/>
      <c r="E149" s="639"/>
      <c r="F149" s="639"/>
      <c r="G149" s="639"/>
      <c r="H149" s="639"/>
      <c r="I149" s="639"/>
      <c r="K149" s="688"/>
      <c r="L149" s="688"/>
    </row>
    <row r="150" spans="3:12">
      <c r="C150" s="639"/>
      <c r="D150" s="639"/>
      <c r="E150" s="639"/>
      <c r="F150" s="639"/>
      <c r="G150" s="639"/>
      <c r="H150" s="639"/>
      <c r="I150" s="639"/>
      <c r="K150" s="688"/>
      <c r="L150" s="688"/>
    </row>
    <row r="151" spans="3:12">
      <c r="C151" s="639"/>
      <c r="D151" s="639"/>
      <c r="E151" s="639"/>
      <c r="F151" s="639"/>
      <c r="G151" s="639"/>
      <c r="H151" s="639"/>
      <c r="I151" s="639"/>
      <c r="K151" s="688"/>
      <c r="L151" s="688"/>
    </row>
    <row r="152" spans="3:12">
      <c r="C152" s="639"/>
      <c r="D152" s="639"/>
      <c r="E152" s="639"/>
      <c r="F152" s="639"/>
      <c r="G152" s="639"/>
      <c r="H152" s="639"/>
      <c r="I152" s="639"/>
      <c r="K152" s="688"/>
      <c r="L152" s="688"/>
    </row>
    <row r="153" spans="3:12">
      <c r="C153" s="639"/>
      <c r="D153" s="639"/>
      <c r="E153" s="639"/>
      <c r="F153" s="639"/>
      <c r="G153" s="639"/>
      <c r="H153" s="639"/>
      <c r="I153" s="639"/>
      <c r="K153" s="688"/>
      <c r="L153" s="688"/>
    </row>
    <row r="154" spans="3:12">
      <c r="C154" s="639"/>
      <c r="D154" s="639"/>
      <c r="E154" s="639"/>
      <c r="F154" s="639"/>
      <c r="G154" s="639"/>
      <c r="H154" s="639"/>
      <c r="I154" s="639"/>
      <c r="K154" s="688"/>
      <c r="L154" s="688"/>
    </row>
    <row r="155" spans="3:12">
      <c r="C155" s="639"/>
      <c r="D155" s="639"/>
      <c r="E155" s="639"/>
      <c r="F155" s="639"/>
      <c r="G155" s="639"/>
      <c r="H155" s="639"/>
      <c r="I155" s="639"/>
      <c r="K155" s="688"/>
      <c r="L155" s="688"/>
    </row>
    <row r="156" spans="3:12">
      <c r="C156" s="639"/>
      <c r="D156" s="639"/>
      <c r="E156" s="639"/>
      <c r="F156" s="639"/>
      <c r="G156" s="639"/>
      <c r="H156" s="639"/>
      <c r="I156" s="639"/>
      <c r="K156" s="688"/>
      <c r="L156" s="688"/>
    </row>
    <row r="157" spans="3:12">
      <c r="C157" s="639"/>
      <c r="D157" s="639"/>
      <c r="E157" s="639"/>
      <c r="F157" s="639"/>
      <c r="G157" s="639"/>
      <c r="H157" s="639"/>
      <c r="I157" s="639"/>
      <c r="K157" s="688"/>
      <c r="L157" s="688"/>
    </row>
    <row r="158" spans="3:12">
      <c r="C158" s="639"/>
      <c r="D158" s="639"/>
      <c r="E158" s="639"/>
      <c r="F158" s="639"/>
      <c r="G158" s="639"/>
      <c r="H158" s="639"/>
      <c r="I158" s="639"/>
      <c r="K158" s="688"/>
      <c r="L158" s="688"/>
    </row>
    <row r="159" spans="3:12">
      <c r="C159" s="639"/>
      <c r="D159" s="639"/>
      <c r="E159" s="639"/>
      <c r="F159" s="639"/>
      <c r="G159" s="639"/>
      <c r="H159" s="639"/>
      <c r="I159" s="639"/>
      <c r="K159" s="688"/>
      <c r="L159" s="688"/>
    </row>
    <row r="160" spans="3:12">
      <c r="C160" s="639"/>
      <c r="D160" s="639"/>
      <c r="E160" s="639"/>
      <c r="F160" s="639"/>
      <c r="G160" s="639"/>
      <c r="H160" s="639"/>
      <c r="I160" s="639"/>
      <c r="K160" s="688"/>
      <c r="L160" s="688"/>
    </row>
    <row r="161" spans="3:12">
      <c r="C161" s="639"/>
      <c r="D161" s="639"/>
      <c r="E161" s="639"/>
      <c r="F161" s="639"/>
      <c r="G161" s="639"/>
      <c r="H161" s="639"/>
      <c r="I161" s="639"/>
      <c r="K161" s="688"/>
      <c r="L161" s="688"/>
    </row>
    <row r="162" spans="3:12">
      <c r="C162" s="639"/>
      <c r="D162" s="639"/>
      <c r="E162" s="639"/>
      <c r="F162" s="639"/>
      <c r="G162" s="639"/>
      <c r="H162" s="639"/>
      <c r="I162" s="639"/>
      <c r="K162" s="688"/>
      <c r="L162" s="688"/>
    </row>
    <row r="163" spans="3:12">
      <c r="C163" s="639"/>
      <c r="D163" s="639"/>
      <c r="E163" s="639"/>
      <c r="F163" s="639"/>
      <c r="G163" s="639"/>
      <c r="H163" s="639"/>
      <c r="I163" s="639"/>
      <c r="K163" s="688"/>
      <c r="L163" s="688"/>
    </row>
    <row r="164" spans="3:12">
      <c r="C164" s="639"/>
      <c r="D164" s="639"/>
      <c r="E164" s="639"/>
      <c r="F164" s="639"/>
      <c r="G164" s="639"/>
      <c r="H164" s="639"/>
      <c r="I164" s="639"/>
      <c r="K164" s="688"/>
      <c r="L164" s="688"/>
    </row>
    <row r="165" spans="3:12">
      <c r="C165" s="639"/>
      <c r="D165" s="639"/>
      <c r="E165" s="639"/>
      <c r="F165" s="639"/>
      <c r="G165" s="639"/>
      <c r="H165" s="639"/>
      <c r="I165" s="639"/>
      <c r="K165" s="688"/>
      <c r="L165" s="688"/>
    </row>
    <row r="166" spans="3:12">
      <c r="C166" s="639"/>
      <c r="D166" s="639"/>
      <c r="E166" s="639"/>
      <c r="F166" s="639"/>
      <c r="G166" s="639"/>
      <c r="H166" s="639"/>
      <c r="I166" s="639"/>
      <c r="K166" s="688"/>
      <c r="L166" s="688"/>
    </row>
    <row r="167" spans="3:12">
      <c r="C167" s="639"/>
      <c r="D167" s="639"/>
      <c r="E167" s="639"/>
      <c r="F167" s="639"/>
      <c r="G167" s="639"/>
      <c r="H167" s="639"/>
      <c r="I167" s="639"/>
      <c r="K167" s="688"/>
      <c r="L167" s="688"/>
    </row>
    <row r="168" spans="3:12">
      <c r="C168" s="639"/>
      <c r="D168" s="639"/>
      <c r="E168" s="639"/>
      <c r="F168" s="639"/>
      <c r="G168" s="639"/>
      <c r="H168" s="639"/>
      <c r="I168" s="639"/>
      <c r="K168" s="688"/>
      <c r="L168" s="688"/>
    </row>
    <row r="169" spans="3:12">
      <c r="C169" s="639"/>
      <c r="D169" s="639"/>
      <c r="E169" s="639"/>
      <c r="F169" s="639"/>
      <c r="G169" s="639"/>
      <c r="H169" s="639"/>
      <c r="I169" s="639"/>
      <c r="K169" s="688"/>
      <c r="L169" s="688"/>
    </row>
    <row r="170" spans="3:12">
      <c r="C170" s="639"/>
      <c r="D170" s="639"/>
      <c r="E170" s="639"/>
      <c r="F170" s="639"/>
      <c r="G170" s="639"/>
      <c r="H170" s="639"/>
      <c r="I170" s="639"/>
      <c r="K170" s="688"/>
      <c r="L170" s="688"/>
    </row>
    <row r="171" spans="3:12">
      <c r="C171" s="639"/>
      <c r="D171" s="639"/>
      <c r="E171" s="639"/>
      <c r="F171" s="639"/>
      <c r="G171" s="639"/>
      <c r="H171" s="639"/>
      <c r="I171" s="639"/>
      <c r="K171" s="688"/>
      <c r="L171" s="688"/>
    </row>
    <row r="172" spans="3:12">
      <c r="C172" s="639"/>
      <c r="D172" s="639"/>
      <c r="E172" s="639"/>
      <c r="F172" s="639"/>
      <c r="G172" s="639"/>
      <c r="H172" s="639"/>
      <c r="I172" s="639"/>
      <c r="K172" s="688"/>
      <c r="L172" s="688"/>
    </row>
    <row r="173" spans="3:12">
      <c r="C173" s="639"/>
      <c r="D173" s="639"/>
      <c r="E173" s="639"/>
      <c r="F173" s="639"/>
      <c r="G173" s="639"/>
      <c r="H173" s="639"/>
      <c r="I173" s="639"/>
      <c r="K173" s="688"/>
      <c r="L173" s="688"/>
    </row>
    <row r="174" spans="3:12">
      <c r="C174" s="639"/>
      <c r="D174" s="639"/>
      <c r="E174" s="639"/>
      <c r="F174" s="639"/>
      <c r="G174" s="639"/>
      <c r="H174" s="639"/>
      <c r="I174" s="639"/>
      <c r="K174" s="688"/>
      <c r="L174" s="688"/>
    </row>
    <row r="175" spans="3:12">
      <c r="C175" s="639"/>
      <c r="D175" s="639"/>
      <c r="E175" s="639"/>
      <c r="F175" s="639"/>
      <c r="G175" s="639"/>
      <c r="H175" s="639"/>
      <c r="I175" s="639"/>
      <c r="K175" s="688"/>
      <c r="L175" s="688"/>
    </row>
    <row r="176" spans="3:12">
      <c r="C176" s="639"/>
      <c r="D176" s="639"/>
      <c r="E176" s="639"/>
      <c r="F176" s="639"/>
      <c r="G176" s="639"/>
      <c r="H176" s="639"/>
      <c r="I176" s="639"/>
      <c r="K176" s="688"/>
      <c r="L176" s="688"/>
    </row>
    <row r="177" spans="3:12">
      <c r="C177" s="639"/>
      <c r="D177" s="639"/>
      <c r="E177" s="639"/>
      <c r="F177" s="639"/>
      <c r="G177" s="639"/>
      <c r="H177" s="639"/>
      <c r="I177" s="639"/>
      <c r="K177" s="688"/>
      <c r="L177" s="688"/>
    </row>
    <row r="178" spans="3:12">
      <c r="C178" s="639"/>
      <c r="D178" s="639"/>
      <c r="E178" s="639"/>
      <c r="F178" s="639"/>
      <c r="G178" s="639"/>
      <c r="H178" s="639"/>
      <c r="I178" s="639"/>
      <c r="K178" s="688"/>
      <c r="L178" s="688"/>
    </row>
    <row r="179" spans="3:12">
      <c r="C179" s="639"/>
      <c r="D179" s="639"/>
      <c r="E179" s="639"/>
      <c r="F179" s="639"/>
      <c r="G179" s="639"/>
      <c r="H179" s="639"/>
      <c r="I179" s="639"/>
      <c r="K179" s="688"/>
      <c r="L179" s="688"/>
    </row>
    <row r="180" spans="3:12">
      <c r="C180" s="639"/>
      <c r="D180" s="639"/>
      <c r="E180" s="639"/>
      <c r="F180" s="639"/>
      <c r="G180" s="639"/>
      <c r="H180" s="639"/>
      <c r="I180" s="639"/>
      <c r="K180" s="688"/>
      <c r="L180" s="688"/>
    </row>
    <row r="181" spans="3:12">
      <c r="C181" s="639"/>
      <c r="D181" s="639"/>
      <c r="E181" s="639"/>
      <c r="F181" s="639"/>
      <c r="G181" s="639"/>
      <c r="H181" s="639"/>
      <c r="I181" s="639"/>
      <c r="K181" s="688"/>
      <c r="L181" s="688"/>
    </row>
    <row r="182" spans="3:12">
      <c r="C182" s="639"/>
      <c r="D182" s="639"/>
      <c r="E182" s="639"/>
      <c r="F182" s="639"/>
      <c r="G182" s="639"/>
      <c r="H182" s="639"/>
      <c r="I182" s="639"/>
      <c r="K182" s="688"/>
      <c r="L182" s="688"/>
    </row>
    <row r="183" spans="3:12">
      <c r="C183" s="639"/>
      <c r="D183" s="639"/>
      <c r="E183" s="639"/>
      <c r="F183" s="639"/>
      <c r="G183" s="639"/>
      <c r="H183" s="639"/>
      <c r="I183" s="639"/>
      <c r="K183" s="688"/>
      <c r="L183" s="688"/>
    </row>
    <row r="184" spans="3:12">
      <c r="C184" s="639"/>
      <c r="D184" s="639"/>
      <c r="E184" s="639"/>
      <c r="F184" s="639"/>
      <c r="G184" s="639"/>
      <c r="H184" s="639"/>
      <c r="I184" s="639"/>
      <c r="K184" s="688"/>
      <c r="L184" s="688"/>
    </row>
    <row r="185" spans="3:12">
      <c r="C185" s="639"/>
      <c r="D185" s="639"/>
      <c r="E185" s="639"/>
      <c r="F185" s="639"/>
      <c r="G185" s="639"/>
      <c r="H185" s="639"/>
      <c r="I185" s="639"/>
      <c r="K185" s="688"/>
      <c r="L185" s="688"/>
    </row>
    <row r="186" spans="3:12">
      <c r="C186" s="639"/>
      <c r="D186" s="639"/>
      <c r="E186" s="639"/>
      <c r="F186" s="639"/>
      <c r="G186" s="639"/>
      <c r="H186" s="639"/>
      <c r="I186" s="639"/>
      <c r="K186" s="688"/>
      <c r="L186" s="688"/>
    </row>
    <row r="187" spans="3:12">
      <c r="C187" s="639"/>
      <c r="D187" s="639"/>
      <c r="E187" s="639"/>
      <c r="F187" s="639"/>
      <c r="G187" s="639"/>
      <c r="H187" s="639"/>
      <c r="I187" s="639"/>
      <c r="K187" s="688"/>
      <c r="L187" s="688"/>
    </row>
    <row r="188" spans="3:12">
      <c r="C188" s="639"/>
      <c r="D188" s="639"/>
      <c r="E188" s="639"/>
      <c r="F188" s="639"/>
      <c r="G188" s="639"/>
      <c r="H188" s="639"/>
      <c r="I188" s="639"/>
      <c r="K188" s="688"/>
      <c r="L188" s="688"/>
    </row>
    <row r="189" spans="3:12">
      <c r="C189" s="639"/>
      <c r="D189" s="639"/>
      <c r="E189" s="639"/>
      <c r="F189" s="639"/>
      <c r="G189" s="639"/>
      <c r="H189" s="639"/>
      <c r="I189" s="639"/>
      <c r="K189" s="688"/>
      <c r="L189" s="688"/>
    </row>
    <row r="190" spans="3:12">
      <c r="C190" s="639"/>
      <c r="D190" s="639"/>
      <c r="E190" s="639"/>
      <c r="F190" s="639"/>
      <c r="G190" s="639"/>
      <c r="H190" s="639"/>
      <c r="I190" s="639"/>
      <c r="K190" s="688"/>
      <c r="L190" s="688"/>
    </row>
    <row r="191" spans="3:12">
      <c r="C191" s="639"/>
      <c r="D191" s="639"/>
      <c r="E191" s="639"/>
      <c r="F191" s="639"/>
      <c r="G191" s="639"/>
      <c r="H191" s="639"/>
      <c r="I191" s="639"/>
      <c r="K191" s="688"/>
      <c r="L191" s="688"/>
    </row>
    <row r="192" spans="3:12">
      <c r="C192" s="639"/>
      <c r="D192" s="639"/>
      <c r="E192" s="639"/>
      <c r="F192" s="639"/>
      <c r="G192" s="639"/>
      <c r="H192" s="639"/>
      <c r="I192" s="639"/>
      <c r="K192" s="688"/>
      <c r="L192" s="688"/>
    </row>
    <row r="193" spans="3:12">
      <c r="C193" s="639"/>
      <c r="D193" s="639"/>
      <c r="E193" s="639"/>
      <c r="F193" s="639"/>
      <c r="G193" s="639"/>
      <c r="H193" s="639"/>
      <c r="I193" s="639"/>
      <c r="K193" s="688"/>
      <c r="L193" s="688"/>
    </row>
    <row r="194" spans="3:12">
      <c r="C194" s="639"/>
      <c r="D194" s="639"/>
      <c r="E194" s="639"/>
      <c r="F194" s="639"/>
      <c r="G194" s="639"/>
      <c r="H194" s="639"/>
      <c r="I194" s="639"/>
      <c r="K194" s="688"/>
      <c r="L194" s="688"/>
    </row>
    <row r="195" spans="3:12">
      <c r="C195" s="639"/>
      <c r="D195" s="639"/>
      <c r="E195" s="639"/>
      <c r="F195" s="639"/>
      <c r="G195" s="639"/>
      <c r="H195" s="639"/>
      <c r="I195" s="639"/>
      <c r="K195" s="688"/>
      <c r="L195" s="688"/>
    </row>
    <row r="196" spans="3:12">
      <c r="C196" s="639"/>
      <c r="D196" s="639"/>
      <c r="E196" s="639"/>
      <c r="F196" s="639"/>
      <c r="G196" s="639"/>
      <c r="H196" s="639"/>
      <c r="I196" s="639"/>
      <c r="K196" s="688"/>
      <c r="L196" s="688"/>
    </row>
    <row r="197" spans="3:12">
      <c r="C197" s="639"/>
      <c r="D197" s="639"/>
      <c r="E197" s="639"/>
      <c r="F197" s="639"/>
      <c r="G197" s="639"/>
      <c r="H197" s="639"/>
      <c r="I197" s="639"/>
      <c r="K197" s="688"/>
      <c r="L197" s="688"/>
    </row>
    <row r="198" spans="3:12">
      <c r="C198" s="639"/>
      <c r="D198" s="639"/>
      <c r="E198" s="639"/>
      <c r="F198" s="639"/>
      <c r="G198" s="639"/>
      <c r="H198" s="639"/>
      <c r="I198" s="639"/>
      <c r="K198" s="688"/>
      <c r="L198" s="688"/>
    </row>
    <row r="199" spans="3:12">
      <c r="C199" s="639"/>
      <c r="D199" s="639"/>
      <c r="E199" s="639"/>
      <c r="F199" s="639"/>
      <c r="G199" s="639"/>
      <c r="H199" s="639"/>
      <c r="I199" s="639"/>
      <c r="K199" s="688"/>
      <c r="L199" s="688"/>
    </row>
    <row r="200" spans="3:12">
      <c r="C200" s="639"/>
      <c r="D200" s="639"/>
      <c r="E200" s="639"/>
      <c r="F200" s="639"/>
      <c r="G200" s="639"/>
      <c r="H200" s="639"/>
      <c r="I200" s="639"/>
      <c r="K200" s="688"/>
      <c r="L200" s="688"/>
    </row>
    <row r="201" spans="3:12">
      <c r="C201" s="639"/>
      <c r="D201" s="639"/>
      <c r="E201" s="639"/>
      <c r="F201" s="639"/>
      <c r="G201" s="639"/>
      <c r="H201" s="639"/>
      <c r="I201" s="639"/>
      <c r="K201" s="688"/>
      <c r="L201" s="688"/>
    </row>
    <row r="202" spans="3:12">
      <c r="C202" s="639"/>
      <c r="D202" s="639"/>
      <c r="E202" s="639"/>
      <c r="F202" s="639"/>
      <c r="G202" s="639"/>
      <c r="H202" s="639"/>
      <c r="I202" s="639"/>
      <c r="K202" s="688"/>
      <c r="L202" s="688"/>
    </row>
    <row r="203" spans="3:12">
      <c r="C203" s="639"/>
      <c r="D203" s="639"/>
      <c r="E203" s="639"/>
      <c r="F203" s="639"/>
      <c r="G203" s="639"/>
      <c r="H203" s="639"/>
      <c r="I203" s="639"/>
      <c r="K203" s="688"/>
      <c r="L203" s="688"/>
    </row>
    <row r="204" spans="3:12">
      <c r="C204" s="639"/>
      <c r="D204" s="639"/>
      <c r="E204" s="639"/>
      <c r="F204" s="639"/>
      <c r="G204" s="639"/>
      <c r="H204" s="639"/>
      <c r="I204" s="639"/>
      <c r="K204" s="688"/>
      <c r="L204" s="688"/>
    </row>
    <row r="205" spans="3:12">
      <c r="C205" s="639"/>
      <c r="D205" s="639"/>
      <c r="E205" s="639"/>
      <c r="F205" s="639"/>
      <c r="G205" s="639"/>
      <c r="H205" s="639"/>
      <c r="I205" s="639"/>
      <c r="K205" s="688"/>
      <c r="L205" s="688"/>
    </row>
    <row r="206" spans="3:12">
      <c r="C206" s="639"/>
      <c r="D206" s="639"/>
      <c r="E206" s="639"/>
      <c r="F206" s="639"/>
      <c r="G206" s="639"/>
      <c r="H206" s="639"/>
      <c r="I206" s="639"/>
      <c r="K206" s="688"/>
      <c r="L206" s="688"/>
    </row>
    <row r="207" spans="3:12">
      <c r="C207" s="639"/>
      <c r="D207" s="639"/>
      <c r="E207" s="639"/>
      <c r="F207" s="639"/>
      <c r="G207" s="639"/>
      <c r="H207" s="639"/>
      <c r="I207" s="639"/>
      <c r="K207" s="688"/>
      <c r="L207" s="688"/>
    </row>
    <row r="208" spans="3:12">
      <c r="C208" s="639"/>
      <c r="D208" s="639"/>
      <c r="E208" s="639"/>
      <c r="F208" s="639"/>
      <c r="G208" s="639"/>
      <c r="H208" s="639"/>
      <c r="I208" s="639"/>
      <c r="K208" s="688"/>
      <c r="L208" s="688"/>
    </row>
    <row r="209" spans="3:12">
      <c r="C209" s="639"/>
      <c r="D209" s="639"/>
      <c r="E209" s="639"/>
      <c r="F209" s="639"/>
      <c r="G209" s="639"/>
      <c r="H209" s="639"/>
      <c r="I209" s="639"/>
      <c r="K209" s="688"/>
      <c r="L209" s="688"/>
    </row>
    <row r="210" spans="3:12">
      <c r="C210" s="639"/>
      <c r="D210" s="639"/>
      <c r="E210" s="639"/>
      <c r="F210" s="639"/>
      <c r="G210" s="639"/>
      <c r="H210" s="639"/>
      <c r="I210" s="639"/>
      <c r="K210" s="688"/>
      <c r="L210" s="688"/>
    </row>
    <row r="211" spans="3:12">
      <c r="C211" s="639"/>
      <c r="D211" s="639"/>
      <c r="E211" s="639"/>
      <c r="F211" s="639"/>
      <c r="G211" s="639"/>
      <c r="H211" s="639"/>
      <c r="I211" s="639"/>
      <c r="K211" s="688"/>
      <c r="L211" s="688"/>
    </row>
    <row r="212" spans="3:12">
      <c r="C212" s="639"/>
      <c r="D212" s="639"/>
      <c r="E212" s="639"/>
      <c r="F212" s="639"/>
      <c r="G212" s="639"/>
      <c r="H212" s="639"/>
      <c r="I212" s="639"/>
      <c r="K212" s="688"/>
      <c r="L212" s="688"/>
    </row>
    <row r="213" spans="3:12">
      <c r="C213" s="639"/>
      <c r="D213" s="639"/>
      <c r="E213" s="639"/>
      <c r="F213" s="639"/>
      <c r="G213" s="639"/>
      <c r="H213" s="639"/>
      <c r="I213" s="639"/>
      <c r="K213" s="688"/>
      <c r="L213" s="688"/>
    </row>
    <row r="214" spans="3:12">
      <c r="C214" s="639"/>
      <c r="D214" s="639"/>
      <c r="E214" s="639"/>
      <c r="F214" s="639"/>
      <c r="G214" s="639"/>
      <c r="H214" s="639"/>
      <c r="I214" s="639"/>
      <c r="K214" s="688"/>
      <c r="L214" s="688"/>
    </row>
    <row r="215" spans="3:12">
      <c r="C215" s="639"/>
      <c r="D215" s="639"/>
      <c r="E215" s="639"/>
      <c r="F215" s="639"/>
      <c r="G215" s="639"/>
      <c r="H215" s="639"/>
      <c r="I215" s="639"/>
      <c r="K215" s="688"/>
      <c r="L215" s="688"/>
    </row>
    <row r="216" spans="3:12">
      <c r="C216" s="639"/>
      <c r="D216" s="639"/>
      <c r="E216" s="639"/>
      <c r="F216" s="639"/>
      <c r="G216" s="639"/>
      <c r="H216" s="639"/>
      <c r="I216" s="639"/>
      <c r="K216" s="688"/>
      <c r="L216" s="688"/>
    </row>
    <row r="217" spans="3:12">
      <c r="C217" s="639"/>
      <c r="D217" s="639"/>
      <c r="E217" s="639"/>
      <c r="F217" s="639"/>
      <c r="G217" s="639"/>
      <c r="H217" s="639"/>
      <c r="I217" s="639"/>
      <c r="K217" s="688"/>
      <c r="L217" s="688"/>
    </row>
    <row r="218" spans="3:12">
      <c r="C218" s="639"/>
      <c r="D218" s="639"/>
      <c r="E218" s="639"/>
      <c r="F218" s="639"/>
      <c r="G218" s="639"/>
      <c r="H218" s="639"/>
      <c r="I218" s="639"/>
      <c r="K218" s="688"/>
      <c r="L218" s="688"/>
    </row>
    <row r="219" spans="3:12">
      <c r="C219" s="639"/>
      <c r="D219" s="639"/>
      <c r="E219" s="639"/>
      <c r="F219" s="639"/>
      <c r="G219" s="639"/>
      <c r="H219" s="639"/>
      <c r="I219" s="639"/>
      <c r="K219" s="688"/>
      <c r="L219" s="688"/>
    </row>
    <row r="220" spans="3:12">
      <c r="C220" s="639"/>
      <c r="D220" s="639"/>
      <c r="E220" s="639"/>
      <c r="F220" s="639"/>
      <c r="G220" s="639"/>
      <c r="H220" s="639"/>
      <c r="I220" s="639"/>
      <c r="K220" s="688"/>
      <c r="L220" s="688"/>
    </row>
    <row r="221" spans="3:12">
      <c r="C221" s="639"/>
      <c r="D221" s="639"/>
      <c r="E221" s="639"/>
      <c r="F221" s="639"/>
      <c r="G221" s="639"/>
      <c r="H221" s="639"/>
      <c r="I221" s="639"/>
      <c r="K221" s="688"/>
      <c r="L221" s="688"/>
    </row>
    <row r="222" spans="3:12">
      <c r="C222" s="639"/>
      <c r="D222" s="639"/>
      <c r="E222" s="639"/>
      <c r="F222" s="639"/>
      <c r="G222" s="639"/>
      <c r="H222" s="639"/>
      <c r="I222" s="639"/>
      <c r="K222" s="688"/>
      <c r="L222" s="688"/>
    </row>
    <row r="223" spans="3:12">
      <c r="C223" s="639"/>
      <c r="D223" s="639"/>
      <c r="E223" s="639"/>
      <c r="F223" s="639"/>
      <c r="G223" s="639"/>
      <c r="H223" s="639"/>
      <c r="I223" s="639"/>
      <c r="K223" s="688"/>
      <c r="L223" s="688"/>
    </row>
    <row r="224" spans="3:12">
      <c r="C224" s="639"/>
      <c r="D224" s="639"/>
      <c r="E224" s="639"/>
      <c r="F224" s="639"/>
      <c r="G224" s="639"/>
      <c r="H224" s="639"/>
      <c r="I224" s="639"/>
      <c r="K224" s="688"/>
      <c r="L224" s="688"/>
    </row>
    <row r="225" spans="3:12">
      <c r="C225" s="639"/>
      <c r="D225" s="639"/>
      <c r="E225" s="639"/>
      <c r="F225" s="639"/>
      <c r="G225" s="639"/>
      <c r="H225" s="639"/>
      <c r="I225" s="639"/>
      <c r="K225" s="688"/>
      <c r="L225" s="688"/>
    </row>
    <row r="226" spans="3:12">
      <c r="C226" s="639"/>
      <c r="D226" s="639"/>
      <c r="E226" s="639"/>
      <c r="F226" s="639"/>
      <c r="G226" s="639"/>
      <c r="H226" s="639"/>
      <c r="I226" s="639"/>
      <c r="K226" s="688"/>
      <c r="L226" s="688"/>
    </row>
    <row r="227" spans="3:12">
      <c r="C227" s="639"/>
      <c r="D227" s="639"/>
      <c r="E227" s="639"/>
      <c r="F227" s="639"/>
      <c r="G227" s="639"/>
      <c r="H227" s="639"/>
      <c r="I227" s="639"/>
      <c r="K227" s="688"/>
      <c r="L227" s="688"/>
    </row>
    <row r="228" spans="3:12">
      <c r="C228" s="639"/>
      <c r="D228" s="639"/>
      <c r="E228" s="639"/>
      <c r="F228" s="639"/>
      <c r="G228" s="639"/>
      <c r="H228" s="639"/>
      <c r="I228" s="639"/>
      <c r="K228" s="688"/>
      <c r="L228" s="688"/>
    </row>
    <row r="229" spans="3:12">
      <c r="C229" s="639"/>
      <c r="D229" s="639"/>
      <c r="E229" s="639"/>
      <c r="F229" s="639"/>
      <c r="G229" s="639"/>
      <c r="H229" s="639"/>
      <c r="I229" s="639"/>
      <c r="K229" s="688"/>
      <c r="L229" s="688"/>
    </row>
    <row r="230" spans="3:12">
      <c r="C230" s="639"/>
      <c r="D230" s="639"/>
      <c r="E230" s="639"/>
      <c r="F230" s="639"/>
      <c r="G230" s="639"/>
      <c r="H230" s="639"/>
      <c r="I230" s="639"/>
      <c r="K230" s="688"/>
      <c r="L230" s="688"/>
    </row>
    <row r="231" spans="3:12">
      <c r="C231" s="639"/>
      <c r="D231" s="639"/>
      <c r="E231" s="639"/>
      <c r="F231" s="639"/>
      <c r="G231" s="639"/>
      <c r="H231" s="639"/>
      <c r="I231" s="639"/>
      <c r="K231" s="688"/>
      <c r="L231" s="688"/>
    </row>
    <row r="232" spans="3:12">
      <c r="C232" s="639"/>
      <c r="D232" s="639"/>
      <c r="E232" s="639"/>
      <c r="F232" s="639"/>
      <c r="G232" s="639"/>
      <c r="H232" s="639"/>
      <c r="I232" s="639"/>
      <c r="K232" s="688"/>
      <c r="L232" s="688"/>
    </row>
    <row r="233" spans="3:12">
      <c r="C233" s="639"/>
      <c r="D233" s="639"/>
      <c r="E233" s="639"/>
      <c r="F233" s="639"/>
      <c r="G233" s="639"/>
      <c r="H233" s="639"/>
      <c r="I233" s="639"/>
      <c r="K233" s="688"/>
      <c r="L233" s="688"/>
    </row>
    <row r="234" spans="3:12">
      <c r="C234" s="639"/>
      <c r="D234" s="639"/>
      <c r="E234" s="639"/>
      <c r="F234" s="639"/>
      <c r="G234" s="639"/>
      <c r="H234" s="639"/>
      <c r="I234" s="639"/>
      <c r="K234" s="688"/>
      <c r="L234" s="688"/>
    </row>
    <row r="235" spans="3:12">
      <c r="C235" s="639"/>
      <c r="D235" s="639"/>
      <c r="E235" s="639"/>
      <c r="F235" s="639"/>
      <c r="G235" s="639"/>
      <c r="H235" s="639"/>
      <c r="I235" s="639"/>
      <c r="K235" s="688"/>
      <c r="L235" s="688"/>
    </row>
    <row r="236" spans="3:12">
      <c r="C236" s="639"/>
      <c r="D236" s="639"/>
      <c r="E236" s="639"/>
      <c r="F236" s="639"/>
      <c r="G236" s="639"/>
      <c r="H236" s="639"/>
      <c r="I236" s="639"/>
      <c r="K236" s="688"/>
      <c r="L236" s="688"/>
    </row>
    <row r="237" spans="3:12">
      <c r="C237" s="639"/>
      <c r="D237" s="639"/>
      <c r="E237" s="639"/>
      <c r="F237" s="639"/>
      <c r="G237" s="639"/>
      <c r="H237" s="639"/>
      <c r="I237" s="639"/>
      <c r="K237" s="688"/>
      <c r="L237" s="688"/>
    </row>
    <row r="238" spans="3:12">
      <c r="C238" s="639"/>
      <c r="D238" s="639"/>
      <c r="E238" s="639"/>
      <c r="F238" s="639"/>
      <c r="G238" s="639"/>
      <c r="H238" s="639"/>
      <c r="I238" s="639"/>
      <c r="K238" s="688"/>
      <c r="L238" s="688"/>
    </row>
    <row r="239" spans="3:12">
      <c r="C239" s="639"/>
      <c r="D239" s="639"/>
      <c r="E239" s="639"/>
      <c r="F239" s="639"/>
      <c r="G239" s="639"/>
      <c r="H239" s="639"/>
      <c r="I239" s="639"/>
      <c r="K239" s="688"/>
      <c r="L239" s="688"/>
    </row>
    <row r="240" spans="3:12">
      <c r="C240" s="639"/>
      <c r="D240" s="639"/>
      <c r="E240" s="639"/>
      <c r="F240" s="639"/>
      <c r="G240" s="639"/>
      <c r="H240" s="639"/>
      <c r="I240" s="639"/>
      <c r="K240" s="688"/>
      <c r="L240" s="688"/>
    </row>
    <row r="241" spans="3:12">
      <c r="C241" s="639"/>
      <c r="D241" s="639"/>
      <c r="E241" s="639"/>
      <c r="F241" s="639"/>
      <c r="G241" s="639"/>
      <c r="H241" s="639"/>
      <c r="I241" s="639"/>
      <c r="K241" s="688"/>
      <c r="L241" s="688"/>
    </row>
    <row r="242" spans="3:12">
      <c r="C242" s="639"/>
      <c r="D242" s="639"/>
      <c r="E242" s="639"/>
      <c r="F242" s="639"/>
      <c r="G242" s="639"/>
      <c r="H242" s="639"/>
      <c r="I242" s="639"/>
      <c r="K242" s="688"/>
      <c r="L242" s="688"/>
    </row>
    <row r="243" spans="3:12">
      <c r="C243" s="639"/>
      <c r="D243" s="639"/>
      <c r="E243" s="639"/>
      <c r="F243" s="639"/>
      <c r="G243" s="639"/>
      <c r="H243" s="639"/>
      <c r="I243" s="639"/>
      <c r="K243" s="688"/>
      <c r="L243" s="688"/>
    </row>
    <row r="244" spans="3:12">
      <c r="C244" s="639"/>
      <c r="D244" s="639"/>
      <c r="E244" s="639"/>
      <c r="F244" s="639"/>
      <c r="G244" s="639"/>
      <c r="H244" s="639"/>
      <c r="I244" s="639"/>
      <c r="K244" s="688"/>
      <c r="L244" s="688"/>
    </row>
    <row r="245" spans="3:12">
      <c r="C245" s="639"/>
      <c r="D245" s="639"/>
      <c r="E245" s="639"/>
      <c r="F245" s="639"/>
      <c r="G245" s="639"/>
      <c r="H245" s="639"/>
      <c r="I245" s="639"/>
      <c r="K245" s="688"/>
      <c r="L245" s="688"/>
    </row>
    <row r="246" spans="3:12">
      <c r="C246" s="639"/>
      <c r="D246" s="639"/>
      <c r="E246" s="639"/>
      <c r="F246" s="639"/>
      <c r="G246" s="639"/>
      <c r="H246" s="639"/>
      <c r="I246" s="639"/>
      <c r="K246" s="688"/>
      <c r="L246" s="688"/>
    </row>
    <row r="247" spans="3:12">
      <c r="C247" s="639"/>
      <c r="D247" s="639"/>
      <c r="E247" s="639"/>
      <c r="F247" s="639"/>
      <c r="G247" s="639"/>
      <c r="H247" s="639"/>
      <c r="I247" s="639"/>
      <c r="K247" s="688"/>
      <c r="L247" s="688"/>
    </row>
    <row r="248" spans="3:12">
      <c r="C248" s="639"/>
      <c r="D248" s="639"/>
      <c r="E248" s="639"/>
      <c r="F248" s="639"/>
      <c r="G248" s="639"/>
      <c r="H248" s="639"/>
      <c r="I248" s="639"/>
      <c r="K248" s="688"/>
      <c r="L248" s="688"/>
    </row>
    <row r="249" spans="3:12">
      <c r="C249" s="639"/>
      <c r="D249" s="639"/>
      <c r="E249" s="639"/>
      <c r="F249" s="639"/>
      <c r="G249" s="639"/>
      <c r="H249" s="639"/>
      <c r="I249" s="639"/>
      <c r="K249" s="688"/>
      <c r="L249" s="688"/>
    </row>
    <row r="250" spans="3:12">
      <c r="C250" s="639"/>
      <c r="D250" s="639"/>
      <c r="E250" s="639"/>
      <c r="F250" s="639"/>
      <c r="G250" s="639"/>
      <c r="H250" s="639"/>
      <c r="I250" s="639"/>
      <c r="K250" s="688"/>
      <c r="L250" s="688"/>
    </row>
    <row r="251" spans="3:12">
      <c r="C251" s="639"/>
      <c r="D251" s="639"/>
      <c r="E251" s="639"/>
      <c r="F251" s="639"/>
      <c r="G251" s="639"/>
      <c r="H251" s="639"/>
      <c r="I251" s="639"/>
      <c r="K251" s="688"/>
      <c r="L251" s="688"/>
    </row>
    <row r="252" spans="3:12">
      <c r="C252" s="639"/>
      <c r="D252" s="639"/>
      <c r="E252" s="639"/>
      <c r="F252" s="639"/>
      <c r="G252" s="639"/>
      <c r="H252" s="639"/>
      <c r="I252" s="639"/>
      <c r="K252" s="688"/>
      <c r="L252" s="688"/>
    </row>
    <row r="253" spans="3:12">
      <c r="C253" s="639"/>
      <c r="D253" s="639"/>
      <c r="E253" s="639"/>
      <c r="F253" s="639"/>
      <c r="G253" s="639"/>
      <c r="H253" s="639"/>
      <c r="I253" s="639"/>
      <c r="K253" s="688"/>
      <c r="L253" s="688"/>
    </row>
    <row r="254" spans="3:12">
      <c r="C254" s="639"/>
      <c r="D254" s="639"/>
      <c r="E254" s="639"/>
      <c r="F254" s="639"/>
      <c r="G254" s="639"/>
      <c r="H254" s="639"/>
      <c r="I254" s="639"/>
      <c r="K254" s="688"/>
      <c r="L254" s="688"/>
    </row>
    <row r="255" spans="3:12">
      <c r="C255" s="639"/>
      <c r="D255" s="639"/>
      <c r="E255" s="639"/>
      <c r="F255" s="639"/>
      <c r="G255" s="639"/>
      <c r="H255" s="639"/>
      <c r="I255" s="639"/>
      <c r="K255" s="688"/>
      <c r="L255" s="688"/>
    </row>
    <row r="256" spans="3:12">
      <c r="C256" s="639"/>
      <c r="D256" s="639"/>
      <c r="E256" s="639"/>
      <c r="F256" s="639"/>
      <c r="G256" s="639"/>
      <c r="H256" s="639"/>
      <c r="I256" s="639"/>
      <c r="K256" s="688"/>
      <c r="L256" s="688"/>
    </row>
    <row r="257" spans="3:12">
      <c r="C257" s="639"/>
      <c r="D257" s="639"/>
      <c r="E257" s="639"/>
      <c r="F257" s="639"/>
      <c r="G257" s="639"/>
      <c r="H257" s="639"/>
      <c r="I257" s="639"/>
      <c r="K257" s="688"/>
      <c r="L257" s="688"/>
    </row>
    <row r="258" spans="3:12">
      <c r="C258" s="639"/>
      <c r="D258" s="639"/>
      <c r="E258" s="639"/>
      <c r="F258" s="639"/>
      <c r="G258" s="639"/>
      <c r="H258" s="639"/>
      <c r="I258" s="639"/>
      <c r="K258" s="688"/>
      <c r="L258" s="688"/>
    </row>
    <row r="259" spans="3:12">
      <c r="C259" s="639"/>
      <c r="D259" s="639"/>
      <c r="E259" s="639"/>
      <c r="F259" s="639"/>
      <c r="G259" s="639"/>
      <c r="H259" s="639"/>
      <c r="I259" s="639"/>
      <c r="K259" s="688"/>
      <c r="L259" s="688"/>
    </row>
    <row r="260" spans="3:12">
      <c r="C260" s="639"/>
      <c r="D260" s="639"/>
      <c r="E260" s="639"/>
      <c r="F260" s="639"/>
      <c r="G260" s="639"/>
      <c r="H260" s="639"/>
      <c r="I260" s="639"/>
      <c r="K260" s="688"/>
      <c r="L260" s="688"/>
    </row>
    <row r="261" spans="3:12">
      <c r="C261" s="639"/>
      <c r="D261" s="639"/>
      <c r="E261" s="639"/>
      <c r="F261" s="639"/>
      <c r="G261" s="639"/>
      <c r="H261" s="639"/>
      <c r="I261" s="639"/>
      <c r="K261" s="688"/>
      <c r="L261" s="688"/>
    </row>
    <row r="262" spans="3:12">
      <c r="C262" s="639"/>
      <c r="D262" s="639"/>
      <c r="E262" s="639"/>
      <c r="F262" s="639"/>
      <c r="G262" s="639"/>
      <c r="H262" s="639"/>
      <c r="I262" s="639"/>
      <c r="K262" s="688"/>
      <c r="L262" s="688"/>
    </row>
    <row r="263" spans="3:12">
      <c r="C263" s="639"/>
      <c r="D263" s="639"/>
      <c r="E263" s="639"/>
      <c r="F263" s="639"/>
      <c r="G263" s="639"/>
      <c r="H263" s="639"/>
      <c r="I263" s="639"/>
      <c r="K263" s="688"/>
      <c r="L263" s="688"/>
    </row>
    <row r="264" spans="3:12">
      <c r="C264" s="639"/>
      <c r="D264" s="639"/>
      <c r="E264" s="639"/>
      <c r="F264" s="639"/>
      <c r="G264" s="639"/>
      <c r="H264" s="639"/>
      <c r="I264" s="639"/>
      <c r="K264" s="688"/>
      <c r="L264" s="688"/>
    </row>
    <row r="265" spans="3:12">
      <c r="C265" s="639"/>
      <c r="D265" s="639"/>
      <c r="E265" s="639"/>
      <c r="F265" s="639"/>
      <c r="G265" s="639"/>
      <c r="H265" s="639"/>
      <c r="I265" s="639"/>
      <c r="K265" s="688"/>
      <c r="L265" s="688"/>
    </row>
    <row r="266" spans="3:12">
      <c r="C266" s="639"/>
      <c r="D266" s="639"/>
      <c r="E266" s="639"/>
      <c r="F266" s="639"/>
      <c r="G266" s="639"/>
      <c r="H266" s="639"/>
      <c r="I266" s="639"/>
      <c r="K266" s="688"/>
      <c r="L266" s="688"/>
    </row>
    <row r="267" spans="3:12">
      <c r="C267" s="639"/>
      <c r="D267" s="639"/>
      <c r="E267" s="639"/>
      <c r="F267" s="639"/>
      <c r="G267" s="639"/>
      <c r="H267" s="639"/>
      <c r="I267" s="639"/>
      <c r="K267" s="688"/>
      <c r="L267" s="688"/>
    </row>
    <row r="268" spans="3:12">
      <c r="C268" s="639"/>
      <c r="D268" s="639"/>
      <c r="E268" s="639"/>
      <c r="F268" s="639"/>
      <c r="G268" s="639"/>
      <c r="H268" s="639"/>
      <c r="I268" s="639"/>
      <c r="K268" s="688"/>
      <c r="L268" s="688"/>
    </row>
    <row r="269" spans="3:12">
      <c r="C269" s="639"/>
      <c r="D269" s="639"/>
      <c r="E269" s="639"/>
      <c r="F269" s="639"/>
      <c r="G269" s="639"/>
      <c r="H269" s="639"/>
      <c r="I269" s="639"/>
      <c r="K269" s="688"/>
      <c r="L269" s="688"/>
    </row>
    <row r="270" spans="3:12">
      <c r="C270" s="639"/>
      <c r="D270" s="639"/>
      <c r="E270" s="639"/>
      <c r="F270" s="639"/>
      <c r="G270" s="639"/>
      <c r="H270" s="639"/>
      <c r="I270" s="639"/>
      <c r="K270" s="688"/>
      <c r="L270" s="688"/>
    </row>
    <row r="271" spans="3:12">
      <c r="C271" s="639"/>
      <c r="D271" s="639"/>
      <c r="E271" s="639"/>
      <c r="F271" s="639"/>
      <c r="G271" s="639"/>
      <c r="H271" s="639"/>
      <c r="I271" s="639"/>
      <c r="K271" s="688"/>
      <c r="L271" s="688"/>
    </row>
    <row r="272" spans="3:12">
      <c r="C272" s="639"/>
      <c r="D272" s="639"/>
      <c r="E272" s="639"/>
      <c r="F272" s="639"/>
      <c r="G272" s="639"/>
      <c r="H272" s="639"/>
      <c r="I272" s="639"/>
      <c r="K272" s="688"/>
      <c r="L272" s="688"/>
    </row>
    <row r="273" spans="3:12">
      <c r="C273" s="639"/>
      <c r="D273" s="639"/>
      <c r="E273" s="639"/>
      <c r="F273" s="639"/>
      <c r="G273" s="639"/>
      <c r="H273" s="639"/>
      <c r="I273" s="639"/>
      <c r="K273" s="688"/>
      <c r="L273" s="688"/>
    </row>
    <row r="274" spans="3:12">
      <c r="C274" s="639"/>
      <c r="D274" s="639"/>
      <c r="E274" s="639"/>
      <c r="F274" s="639"/>
      <c r="G274" s="639"/>
      <c r="H274" s="639"/>
      <c r="I274" s="639"/>
      <c r="K274" s="688"/>
      <c r="L274" s="688"/>
    </row>
    <row r="275" spans="3:12">
      <c r="C275" s="639"/>
      <c r="D275" s="639"/>
      <c r="E275" s="639"/>
      <c r="F275" s="639"/>
      <c r="G275" s="639"/>
      <c r="H275" s="639"/>
      <c r="I275" s="639"/>
      <c r="K275" s="688"/>
      <c r="L275" s="688"/>
    </row>
    <row r="276" spans="3:12">
      <c r="C276" s="639"/>
      <c r="D276" s="639"/>
      <c r="E276" s="639"/>
      <c r="F276" s="639"/>
      <c r="G276" s="639"/>
      <c r="H276" s="639"/>
      <c r="I276" s="639"/>
      <c r="K276" s="688"/>
      <c r="L276" s="688"/>
    </row>
    <row r="277" spans="3:12">
      <c r="C277" s="639"/>
      <c r="D277" s="639"/>
      <c r="E277" s="639"/>
      <c r="F277" s="639"/>
      <c r="G277" s="639"/>
      <c r="H277" s="639"/>
      <c r="I277" s="639"/>
      <c r="K277" s="688"/>
      <c r="L277" s="688"/>
    </row>
    <row r="278" spans="3:12">
      <c r="C278" s="639"/>
      <c r="D278" s="639"/>
      <c r="E278" s="639"/>
      <c r="F278" s="639"/>
      <c r="G278" s="639"/>
      <c r="H278" s="639"/>
      <c r="I278" s="639"/>
      <c r="K278" s="688"/>
      <c r="L278" s="688"/>
    </row>
    <row r="279" spans="3:12">
      <c r="C279" s="639"/>
      <c r="D279" s="639"/>
      <c r="E279" s="639"/>
      <c r="F279" s="639"/>
      <c r="G279" s="639"/>
      <c r="H279" s="639"/>
      <c r="I279" s="639"/>
      <c r="K279" s="688"/>
      <c r="L279" s="688"/>
    </row>
    <row r="280" spans="3:12">
      <c r="C280" s="639"/>
      <c r="D280" s="639"/>
      <c r="E280" s="639"/>
      <c r="F280" s="639"/>
      <c r="G280" s="639"/>
      <c r="H280" s="639"/>
      <c r="I280" s="639"/>
      <c r="K280" s="688"/>
      <c r="L280" s="688"/>
    </row>
    <row r="281" spans="3:12">
      <c r="C281" s="639"/>
      <c r="D281" s="639"/>
      <c r="E281" s="639"/>
      <c r="F281" s="639"/>
      <c r="G281" s="639"/>
      <c r="H281" s="639"/>
      <c r="I281" s="639"/>
      <c r="K281" s="688"/>
      <c r="L281" s="688"/>
    </row>
    <row r="282" spans="3:12">
      <c r="C282" s="639"/>
      <c r="D282" s="639"/>
      <c r="E282" s="639"/>
      <c r="F282" s="639"/>
      <c r="G282" s="639"/>
      <c r="H282" s="639"/>
      <c r="I282" s="639"/>
      <c r="K282" s="688"/>
      <c r="L282" s="688"/>
    </row>
    <row r="283" spans="3:12">
      <c r="C283" s="639"/>
      <c r="D283" s="639"/>
      <c r="E283" s="639"/>
      <c r="F283" s="639"/>
      <c r="G283" s="639"/>
      <c r="H283" s="639"/>
      <c r="I283" s="639"/>
      <c r="K283" s="688"/>
      <c r="L283" s="688"/>
    </row>
    <row r="284" spans="3:12">
      <c r="C284" s="639"/>
      <c r="D284" s="639"/>
      <c r="E284" s="639"/>
      <c r="F284" s="639"/>
      <c r="G284" s="639"/>
      <c r="H284" s="639"/>
      <c r="I284" s="639"/>
      <c r="K284" s="688"/>
      <c r="L284" s="688"/>
    </row>
    <row r="285" spans="3:12">
      <c r="C285" s="639"/>
      <c r="D285" s="639"/>
      <c r="E285" s="639"/>
      <c r="F285" s="639"/>
      <c r="G285" s="639"/>
      <c r="H285" s="639"/>
      <c r="I285" s="639"/>
      <c r="K285" s="688"/>
      <c r="L285" s="688"/>
    </row>
    <row r="286" spans="3:12">
      <c r="C286" s="639"/>
      <c r="D286" s="639"/>
      <c r="E286" s="639"/>
      <c r="F286" s="639"/>
      <c r="G286" s="639"/>
      <c r="H286" s="639"/>
      <c r="I286" s="639"/>
      <c r="K286" s="688"/>
      <c r="L286" s="688"/>
    </row>
    <row r="287" spans="3:12">
      <c r="C287" s="639"/>
      <c r="D287" s="639"/>
      <c r="E287" s="639"/>
      <c r="F287" s="639"/>
      <c r="G287" s="639"/>
      <c r="H287" s="639"/>
      <c r="I287" s="639"/>
      <c r="K287" s="688"/>
      <c r="L287" s="688"/>
    </row>
    <row r="288" spans="3:12">
      <c r="C288" s="639"/>
      <c r="D288" s="639"/>
      <c r="E288" s="639"/>
      <c r="F288" s="639"/>
      <c r="G288" s="639"/>
      <c r="H288" s="639"/>
      <c r="I288" s="639"/>
      <c r="K288" s="688"/>
      <c r="L288" s="688"/>
    </row>
    <row r="289" spans="3:12">
      <c r="C289" s="639"/>
      <c r="D289" s="639"/>
      <c r="E289" s="639"/>
      <c r="F289" s="639"/>
      <c r="G289" s="639"/>
      <c r="H289" s="639"/>
      <c r="I289" s="639"/>
      <c r="K289" s="688"/>
      <c r="L289" s="688"/>
    </row>
    <row r="290" spans="3:12">
      <c r="C290" s="639"/>
      <c r="D290" s="639"/>
      <c r="E290" s="639"/>
      <c r="F290" s="639"/>
      <c r="G290" s="639"/>
      <c r="H290" s="639"/>
      <c r="I290" s="639"/>
      <c r="K290" s="688"/>
      <c r="L290" s="688"/>
    </row>
    <row r="291" spans="3:12">
      <c r="C291" s="639"/>
      <c r="D291" s="639"/>
      <c r="E291" s="639"/>
      <c r="F291" s="639"/>
      <c r="G291" s="639"/>
      <c r="H291" s="639"/>
      <c r="I291" s="639"/>
      <c r="K291" s="688"/>
      <c r="L291" s="688"/>
    </row>
    <row r="292" spans="3:12">
      <c r="C292" s="639"/>
      <c r="D292" s="639"/>
      <c r="E292" s="639"/>
      <c r="F292" s="639"/>
      <c r="G292" s="639"/>
      <c r="H292" s="639"/>
      <c r="I292" s="639"/>
      <c r="K292" s="688"/>
      <c r="L292" s="688"/>
    </row>
    <row r="293" spans="3:12">
      <c r="C293" s="639"/>
      <c r="D293" s="639"/>
      <c r="E293" s="639"/>
      <c r="F293" s="639"/>
      <c r="G293" s="639"/>
      <c r="H293" s="639"/>
      <c r="I293" s="639"/>
      <c r="K293" s="688"/>
      <c r="L293" s="688"/>
    </row>
    <row r="294" spans="3:12">
      <c r="C294" s="639"/>
      <c r="D294" s="639"/>
      <c r="E294" s="639"/>
      <c r="F294" s="639"/>
      <c r="G294" s="639"/>
      <c r="H294" s="639"/>
      <c r="I294" s="639"/>
      <c r="K294" s="688"/>
      <c r="L294" s="688"/>
    </row>
    <row r="295" spans="3:12">
      <c r="C295" s="639"/>
      <c r="D295" s="639"/>
      <c r="E295" s="639"/>
      <c r="F295" s="639"/>
      <c r="G295" s="639"/>
      <c r="H295" s="639"/>
      <c r="I295" s="639"/>
      <c r="K295" s="688"/>
      <c r="L295" s="688"/>
    </row>
    <row r="296" spans="3:12">
      <c r="C296" s="639"/>
      <c r="D296" s="639"/>
      <c r="E296" s="639"/>
      <c r="F296" s="639"/>
      <c r="G296" s="639"/>
      <c r="H296" s="639"/>
      <c r="I296" s="639"/>
      <c r="K296" s="688"/>
      <c r="L296" s="688"/>
    </row>
    <row r="297" spans="3:12">
      <c r="C297" s="639"/>
      <c r="D297" s="639"/>
      <c r="E297" s="639"/>
      <c r="F297" s="639"/>
      <c r="G297" s="639"/>
      <c r="H297" s="639"/>
      <c r="I297" s="639"/>
      <c r="K297" s="688"/>
      <c r="L297" s="688"/>
    </row>
    <row r="298" spans="3:12">
      <c r="C298" s="639"/>
      <c r="D298" s="639"/>
      <c r="E298" s="639"/>
      <c r="F298" s="639"/>
      <c r="G298" s="639"/>
      <c r="H298" s="639"/>
      <c r="I298" s="639"/>
      <c r="K298" s="688"/>
      <c r="L298" s="688"/>
    </row>
    <row r="299" spans="3:12">
      <c r="C299" s="639"/>
      <c r="D299" s="639"/>
      <c r="E299" s="639"/>
      <c r="F299" s="639"/>
      <c r="G299" s="639"/>
      <c r="H299" s="639"/>
      <c r="I299" s="639"/>
      <c r="K299" s="688"/>
      <c r="L299" s="688"/>
    </row>
    <row r="300" spans="3:12">
      <c r="C300" s="639"/>
      <c r="D300" s="639"/>
      <c r="E300" s="639"/>
      <c r="F300" s="639"/>
      <c r="G300" s="639"/>
      <c r="H300" s="639"/>
      <c r="I300" s="639"/>
      <c r="K300" s="688"/>
      <c r="L300" s="688"/>
    </row>
    <row r="301" spans="3:12">
      <c r="C301" s="639"/>
      <c r="D301" s="639"/>
      <c r="E301" s="639"/>
      <c r="F301" s="639"/>
      <c r="G301" s="639"/>
      <c r="H301" s="639"/>
      <c r="I301" s="639"/>
      <c r="K301" s="688"/>
      <c r="L301" s="688"/>
    </row>
    <row r="302" spans="3:12">
      <c r="C302" s="639"/>
      <c r="D302" s="639"/>
      <c r="E302" s="639"/>
      <c r="F302" s="639"/>
      <c r="G302" s="639"/>
      <c r="H302" s="639"/>
      <c r="I302" s="639"/>
      <c r="K302" s="688"/>
      <c r="L302" s="688"/>
    </row>
    <row r="303" spans="3:12">
      <c r="C303" s="639"/>
      <c r="D303" s="639"/>
      <c r="E303" s="639"/>
      <c r="F303" s="639"/>
      <c r="G303" s="639"/>
      <c r="H303" s="639"/>
      <c r="I303" s="639"/>
      <c r="K303" s="688"/>
      <c r="L303" s="688"/>
    </row>
    <row r="304" spans="3:12">
      <c r="C304" s="639"/>
      <c r="D304" s="639"/>
      <c r="E304" s="639"/>
      <c r="F304" s="639"/>
      <c r="G304" s="639"/>
      <c r="H304" s="639"/>
      <c r="I304" s="639"/>
      <c r="K304" s="688"/>
      <c r="L304" s="688"/>
    </row>
    <row r="305" spans="3:12">
      <c r="C305" s="639"/>
      <c r="D305" s="639"/>
      <c r="E305" s="639"/>
      <c r="F305" s="639"/>
      <c r="G305" s="639"/>
      <c r="H305" s="639"/>
      <c r="I305" s="639"/>
      <c r="K305" s="688"/>
      <c r="L305" s="688"/>
    </row>
    <row r="306" spans="3:12">
      <c r="C306" s="639"/>
      <c r="D306" s="639"/>
      <c r="E306" s="639"/>
      <c r="F306" s="639"/>
      <c r="G306" s="639"/>
      <c r="H306" s="639"/>
      <c r="I306" s="639"/>
      <c r="K306" s="688"/>
      <c r="L306" s="688"/>
    </row>
    <row r="307" spans="3:12">
      <c r="C307" s="639"/>
      <c r="D307" s="639"/>
      <c r="E307" s="639"/>
      <c r="F307" s="639"/>
      <c r="G307" s="639"/>
      <c r="H307" s="639"/>
      <c r="I307" s="639"/>
      <c r="K307" s="688"/>
      <c r="L307" s="688"/>
    </row>
    <row r="308" spans="3:12">
      <c r="C308" s="639"/>
      <c r="D308" s="639"/>
      <c r="E308" s="639"/>
      <c r="F308" s="639"/>
      <c r="G308" s="639"/>
      <c r="H308" s="639"/>
      <c r="I308" s="639"/>
      <c r="K308" s="688"/>
      <c r="L308" s="688"/>
    </row>
    <row r="309" spans="3:12">
      <c r="C309" s="639"/>
      <c r="D309" s="639"/>
      <c r="E309" s="639"/>
      <c r="F309" s="639"/>
      <c r="G309" s="639"/>
      <c r="H309" s="639"/>
      <c r="I309" s="639"/>
      <c r="K309" s="688"/>
      <c r="L309" s="688"/>
    </row>
    <row r="310" spans="3:12">
      <c r="C310" s="639"/>
      <c r="D310" s="639"/>
      <c r="E310" s="639"/>
      <c r="F310" s="639"/>
      <c r="G310" s="639"/>
      <c r="H310" s="639"/>
      <c r="I310" s="639"/>
      <c r="K310" s="688"/>
      <c r="L310" s="688"/>
    </row>
    <row r="311" spans="3:12">
      <c r="C311" s="639"/>
      <c r="D311" s="639"/>
      <c r="E311" s="639"/>
      <c r="F311" s="639"/>
      <c r="G311" s="639"/>
      <c r="H311" s="639"/>
      <c r="I311" s="639"/>
      <c r="K311" s="688"/>
      <c r="L311" s="688"/>
    </row>
    <row r="312" spans="3:12">
      <c r="C312" s="639"/>
      <c r="D312" s="639"/>
      <c r="E312" s="639"/>
      <c r="F312" s="639"/>
      <c r="G312" s="639"/>
      <c r="H312" s="639"/>
      <c r="I312" s="639"/>
      <c r="K312" s="688"/>
      <c r="L312" s="688"/>
    </row>
    <row r="313" spans="3:12">
      <c r="C313" s="639"/>
      <c r="D313" s="639"/>
      <c r="E313" s="639"/>
      <c r="F313" s="639"/>
      <c r="G313" s="639"/>
      <c r="H313" s="639"/>
      <c r="I313" s="639"/>
      <c r="K313" s="688"/>
      <c r="L313" s="688"/>
    </row>
    <row r="314" spans="3:12">
      <c r="C314" s="639"/>
      <c r="D314" s="639"/>
      <c r="E314" s="639"/>
      <c r="F314" s="639"/>
      <c r="G314" s="639"/>
      <c r="H314" s="639"/>
      <c r="I314" s="639"/>
      <c r="K314" s="688"/>
      <c r="L314" s="688"/>
    </row>
    <row r="315" spans="3:12">
      <c r="C315" s="639"/>
      <c r="D315" s="639"/>
      <c r="E315" s="639"/>
      <c r="F315" s="639"/>
      <c r="G315" s="639"/>
      <c r="H315" s="639"/>
      <c r="I315" s="639"/>
      <c r="K315" s="688"/>
      <c r="L315" s="688"/>
    </row>
    <row r="316" spans="3:12">
      <c r="C316" s="639"/>
      <c r="D316" s="639"/>
      <c r="E316" s="639"/>
      <c r="F316" s="639"/>
      <c r="G316" s="639"/>
      <c r="H316" s="639"/>
      <c r="I316" s="639"/>
      <c r="K316" s="688"/>
      <c r="L316" s="688"/>
    </row>
    <row r="317" spans="3:12">
      <c r="C317" s="639"/>
      <c r="D317" s="639"/>
      <c r="E317" s="639"/>
      <c r="F317" s="639"/>
      <c r="G317" s="639"/>
      <c r="H317" s="639"/>
      <c r="I317" s="639"/>
      <c r="K317" s="688"/>
      <c r="L317" s="688"/>
    </row>
    <row r="318" spans="3:12">
      <c r="C318" s="639"/>
      <c r="D318" s="639"/>
      <c r="E318" s="639"/>
      <c r="F318" s="639"/>
      <c r="G318" s="639"/>
      <c r="H318" s="639"/>
      <c r="I318" s="639"/>
      <c r="K318" s="688"/>
      <c r="L318" s="688"/>
    </row>
    <row r="319" spans="3:12">
      <c r="C319" s="639"/>
      <c r="D319" s="639"/>
      <c r="E319" s="639"/>
      <c r="F319" s="639"/>
      <c r="G319" s="639"/>
      <c r="H319" s="639"/>
      <c r="I319" s="639"/>
      <c r="K319" s="688"/>
      <c r="L319" s="688"/>
    </row>
    <row r="320" spans="3:12">
      <c r="C320" s="639"/>
      <c r="D320" s="639"/>
      <c r="E320" s="639"/>
      <c r="F320" s="639"/>
      <c r="G320" s="639"/>
      <c r="H320" s="639"/>
      <c r="I320" s="639"/>
      <c r="K320" s="688"/>
      <c r="L320" s="688"/>
    </row>
    <row r="321" spans="3:12">
      <c r="C321" s="639"/>
      <c r="D321" s="639"/>
      <c r="E321" s="639"/>
      <c r="F321" s="639"/>
      <c r="G321" s="639"/>
      <c r="H321" s="639"/>
      <c r="I321" s="639"/>
      <c r="K321" s="688"/>
      <c r="L321" s="688"/>
    </row>
    <row r="322" spans="3:12">
      <c r="C322" s="639"/>
      <c r="D322" s="639"/>
      <c r="E322" s="639"/>
      <c r="F322" s="639"/>
      <c r="G322" s="639"/>
      <c r="H322" s="639"/>
      <c r="I322" s="639"/>
      <c r="K322" s="688"/>
      <c r="L322" s="688"/>
    </row>
    <row r="323" spans="3:12">
      <c r="C323" s="639"/>
      <c r="D323" s="639"/>
      <c r="E323" s="639"/>
      <c r="F323" s="639"/>
      <c r="G323" s="639"/>
      <c r="H323" s="639"/>
      <c r="I323" s="639"/>
      <c r="K323" s="688"/>
      <c r="L323" s="688"/>
    </row>
    <row r="324" spans="3:12">
      <c r="C324" s="639"/>
      <c r="D324" s="639"/>
      <c r="E324" s="639"/>
      <c r="F324" s="639"/>
      <c r="G324" s="639"/>
      <c r="H324" s="639"/>
      <c r="I324" s="639"/>
      <c r="K324" s="688"/>
      <c r="L324" s="688"/>
    </row>
    <row r="325" spans="3:12">
      <c r="C325" s="639"/>
      <c r="D325" s="639"/>
      <c r="E325" s="639"/>
      <c r="F325" s="639"/>
      <c r="G325" s="639"/>
      <c r="H325" s="639"/>
      <c r="I325" s="639"/>
      <c r="K325" s="688"/>
      <c r="L325" s="688"/>
    </row>
    <row r="326" spans="3:12">
      <c r="C326" s="639"/>
      <c r="D326" s="639"/>
      <c r="E326" s="639"/>
      <c r="F326" s="639"/>
      <c r="G326" s="639"/>
      <c r="H326" s="639"/>
      <c r="I326" s="639"/>
      <c r="K326" s="688"/>
      <c r="L326" s="688"/>
    </row>
    <row r="327" spans="3:12">
      <c r="C327" s="639"/>
      <c r="D327" s="639"/>
      <c r="E327" s="639"/>
      <c r="F327" s="639"/>
      <c r="G327" s="639"/>
      <c r="H327" s="639"/>
      <c r="I327" s="639"/>
      <c r="K327" s="688"/>
      <c r="L327" s="688"/>
    </row>
    <row r="328" spans="3:12">
      <c r="C328" s="639"/>
      <c r="D328" s="639"/>
      <c r="E328" s="639"/>
      <c r="F328" s="639"/>
      <c r="G328" s="639"/>
      <c r="H328" s="639"/>
      <c r="I328" s="639"/>
      <c r="K328" s="688"/>
      <c r="L328" s="688"/>
    </row>
    <row r="329" spans="3:12">
      <c r="C329" s="639"/>
      <c r="D329" s="639"/>
      <c r="E329" s="639"/>
      <c r="F329" s="639"/>
      <c r="G329" s="639"/>
      <c r="H329" s="639"/>
      <c r="I329" s="639"/>
      <c r="K329" s="688"/>
      <c r="L329" s="688"/>
    </row>
    <row r="330" spans="3:12">
      <c r="C330" s="639"/>
      <c r="D330" s="639"/>
      <c r="E330" s="639"/>
      <c r="F330" s="639"/>
      <c r="G330" s="639"/>
      <c r="H330" s="639"/>
      <c r="I330" s="639"/>
      <c r="K330" s="688"/>
      <c r="L330" s="688"/>
    </row>
    <row r="331" spans="3:12">
      <c r="C331" s="639"/>
      <c r="D331" s="639"/>
      <c r="E331" s="639"/>
      <c r="F331" s="639"/>
      <c r="G331" s="639"/>
      <c r="H331" s="639"/>
      <c r="I331" s="639"/>
      <c r="K331" s="688"/>
      <c r="L331" s="688"/>
    </row>
    <row r="332" spans="3:12">
      <c r="C332" s="639"/>
      <c r="D332" s="639"/>
      <c r="E332" s="639"/>
      <c r="F332" s="639"/>
      <c r="G332" s="639"/>
      <c r="H332" s="639"/>
      <c r="I332" s="639"/>
      <c r="K332" s="688"/>
      <c r="L332" s="688"/>
    </row>
    <row r="333" spans="3:12">
      <c r="C333" s="639"/>
      <c r="D333" s="639"/>
      <c r="E333" s="639"/>
      <c r="F333" s="639"/>
      <c r="G333" s="639"/>
      <c r="H333" s="639"/>
      <c r="I333" s="639"/>
      <c r="K333" s="688"/>
      <c r="L333" s="688"/>
    </row>
    <row r="334" spans="3:12">
      <c r="C334" s="639"/>
      <c r="D334" s="639"/>
      <c r="E334" s="639"/>
      <c r="F334" s="639"/>
      <c r="G334" s="639"/>
      <c r="H334" s="639"/>
      <c r="I334" s="639"/>
      <c r="K334" s="688"/>
      <c r="L334" s="688"/>
    </row>
    <row r="335" spans="3:12">
      <c r="C335" s="639"/>
      <c r="D335" s="639"/>
      <c r="E335" s="639"/>
      <c r="F335" s="639"/>
      <c r="G335" s="639"/>
      <c r="H335" s="639"/>
      <c r="I335" s="639"/>
      <c r="K335" s="688"/>
      <c r="L335" s="688"/>
    </row>
    <row r="336" spans="3:12">
      <c r="C336" s="639"/>
      <c r="D336" s="639"/>
      <c r="E336" s="639"/>
      <c r="F336" s="639"/>
      <c r="G336" s="639"/>
      <c r="H336" s="639"/>
      <c r="I336" s="639"/>
      <c r="K336" s="688"/>
      <c r="L336" s="688"/>
    </row>
    <row r="337" spans="3:12">
      <c r="C337" s="639"/>
      <c r="D337" s="639"/>
      <c r="E337" s="639"/>
      <c r="F337" s="639"/>
      <c r="G337" s="639"/>
      <c r="H337" s="639"/>
      <c r="I337" s="639"/>
      <c r="K337" s="688"/>
      <c r="L337" s="688"/>
    </row>
    <row r="338" spans="3:12">
      <c r="C338" s="639"/>
      <c r="D338" s="639"/>
      <c r="E338" s="639"/>
      <c r="F338" s="639"/>
      <c r="G338" s="639"/>
      <c r="H338" s="639"/>
      <c r="I338" s="639"/>
      <c r="K338" s="688"/>
      <c r="L338" s="688"/>
    </row>
    <row r="339" spans="3:12">
      <c r="C339" s="639"/>
      <c r="D339" s="639"/>
      <c r="E339" s="639"/>
      <c r="F339" s="639"/>
      <c r="G339" s="639"/>
      <c r="H339" s="639"/>
      <c r="I339" s="639"/>
      <c r="K339" s="688"/>
      <c r="L339" s="688"/>
    </row>
    <row r="340" spans="3:12">
      <c r="C340" s="639"/>
      <c r="D340" s="639"/>
      <c r="E340" s="639"/>
      <c r="F340" s="639"/>
      <c r="G340" s="639"/>
      <c r="H340" s="639"/>
      <c r="I340" s="639"/>
      <c r="K340" s="688"/>
      <c r="L340" s="688"/>
    </row>
    <row r="341" spans="3:12">
      <c r="C341" s="639"/>
      <c r="D341" s="639"/>
      <c r="E341" s="639"/>
      <c r="F341" s="639"/>
      <c r="G341" s="639"/>
      <c r="H341" s="639"/>
      <c r="I341" s="639"/>
      <c r="K341" s="688"/>
      <c r="L341" s="688"/>
    </row>
    <row r="342" spans="3:12">
      <c r="C342" s="639"/>
      <c r="D342" s="639"/>
      <c r="E342" s="639"/>
      <c r="F342" s="639"/>
      <c r="G342" s="639"/>
      <c r="H342" s="639"/>
      <c r="I342" s="639"/>
      <c r="K342" s="688"/>
      <c r="L342" s="688"/>
    </row>
    <row r="343" spans="3:12">
      <c r="C343" s="639"/>
      <c r="D343" s="639"/>
      <c r="E343" s="639"/>
      <c r="F343" s="639"/>
      <c r="G343" s="639"/>
      <c r="H343" s="639"/>
      <c r="I343" s="639"/>
      <c r="K343" s="688"/>
      <c r="L343" s="688"/>
    </row>
    <row r="344" spans="3:12">
      <c r="C344" s="639"/>
      <c r="D344" s="639"/>
      <c r="E344" s="639"/>
      <c r="F344" s="639"/>
      <c r="G344" s="639"/>
      <c r="H344" s="639"/>
      <c r="I344" s="639"/>
      <c r="K344" s="688"/>
      <c r="L344" s="688"/>
    </row>
    <row r="345" spans="3:12">
      <c r="C345" s="639"/>
      <c r="D345" s="639"/>
      <c r="E345" s="639"/>
      <c r="F345" s="639"/>
      <c r="G345" s="639"/>
      <c r="H345" s="639"/>
      <c r="I345" s="639"/>
      <c r="K345" s="688"/>
      <c r="L345" s="688"/>
    </row>
    <row r="346" spans="3:12">
      <c r="C346" s="639"/>
      <c r="D346" s="639"/>
      <c r="E346" s="639"/>
      <c r="F346" s="639"/>
      <c r="G346" s="639"/>
      <c r="H346" s="639"/>
      <c r="I346" s="639"/>
      <c r="K346" s="688"/>
      <c r="L346" s="688"/>
    </row>
    <row r="347" spans="3:12">
      <c r="C347" s="639"/>
      <c r="D347" s="639"/>
      <c r="E347" s="639"/>
      <c r="F347" s="639"/>
      <c r="G347" s="639"/>
      <c r="H347" s="639"/>
      <c r="I347" s="639"/>
      <c r="K347" s="688"/>
      <c r="L347" s="688"/>
    </row>
    <row r="348" spans="3:12">
      <c r="C348" s="639"/>
      <c r="D348" s="639"/>
      <c r="E348" s="639"/>
      <c r="F348" s="639"/>
      <c r="G348" s="639"/>
      <c r="H348" s="639"/>
      <c r="I348" s="639"/>
      <c r="K348" s="688"/>
      <c r="L348" s="688"/>
    </row>
    <row r="349" spans="3:12">
      <c r="C349" s="639"/>
      <c r="D349" s="639"/>
      <c r="E349" s="639"/>
      <c r="F349" s="639"/>
      <c r="G349" s="639"/>
      <c r="H349" s="639"/>
      <c r="I349" s="639"/>
      <c r="K349" s="688"/>
      <c r="L349" s="688"/>
    </row>
    <row r="350" spans="3:12">
      <c r="C350" s="639"/>
      <c r="D350" s="639"/>
      <c r="E350" s="639"/>
      <c r="F350" s="639"/>
      <c r="G350" s="639"/>
      <c r="H350" s="639"/>
      <c r="I350" s="639"/>
      <c r="K350" s="688"/>
      <c r="L350" s="688"/>
    </row>
    <row r="351" spans="3:12">
      <c r="C351" s="639"/>
      <c r="D351" s="639"/>
      <c r="E351" s="639"/>
      <c r="F351" s="639"/>
      <c r="G351" s="639"/>
      <c r="H351" s="639"/>
      <c r="I351" s="639"/>
      <c r="K351" s="688"/>
      <c r="L351" s="688"/>
    </row>
    <row r="352" spans="3:12">
      <c r="C352" s="639"/>
      <c r="D352" s="639"/>
      <c r="E352" s="639"/>
      <c r="F352" s="639"/>
      <c r="G352" s="639"/>
      <c r="H352" s="639"/>
      <c r="I352" s="639"/>
      <c r="K352" s="688"/>
      <c r="L352" s="688"/>
    </row>
    <row r="353" spans="3:12">
      <c r="C353" s="639"/>
      <c r="D353" s="639"/>
      <c r="E353" s="639"/>
      <c r="F353" s="639"/>
      <c r="G353" s="639"/>
      <c r="H353" s="639"/>
      <c r="I353" s="639"/>
      <c r="K353" s="688"/>
      <c r="L353" s="688"/>
    </row>
    <row r="354" spans="3:12">
      <c r="C354" s="639"/>
      <c r="D354" s="639"/>
      <c r="E354" s="639"/>
      <c r="F354" s="639"/>
      <c r="G354" s="639"/>
      <c r="H354" s="639"/>
      <c r="I354" s="639"/>
      <c r="K354" s="688"/>
      <c r="L354" s="688"/>
    </row>
    <row r="355" spans="3:12">
      <c r="C355" s="639"/>
      <c r="D355" s="639"/>
      <c r="E355" s="639"/>
      <c r="F355" s="639"/>
      <c r="G355" s="639"/>
      <c r="H355" s="639"/>
      <c r="I355" s="639"/>
      <c r="K355" s="688"/>
      <c r="L355" s="688"/>
    </row>
    <row r="356" spans="3:12">
      <c r="C356" s="639"/>
      <c r="D356" s="639"/>
      <c r="E356" s="639"/>
      <c r="F356" s="639"/>
      <c r="G356" s="639"/>
      <c r="H356" s="639"/>
      <c r="I356" s="639"/>
      <c r="K356" s="688"/>
      <c r="L356" s="688"/>
    </row>
    <row r="357" spans="3:12">
      <c r="C357" s="639"/>
      <c r="D357" s="639"/>
      <c r="E357" s="639"/>
      <c r="F357" s="639"/>
      <c r="G357" s="639"/>
      <c r="H357" s="639"/>
      <c r="I357" s="639"/>
      <c r="K357" s="688"/>
      <c r="L357" s="688"/>
    </row>
    <row r="358" spans="3:12">
      <c r="C358" s="639"/>
      <c r="D358" s="639"/>
      <c r="E358" s="639"/>
      <c r="F358" s="639"/>
      <c r="G358" s="639"/>
      <c r="H358" s="639"/>
      <c r="I358" s="639"/>
      <c r="K358" s="688"/>
      <c r="L358" s="688"/>
    </row>
    <row r="359" spans="3:12">
      <c r="C359" s="639"/>
      <c r="D359" s="639"/>
      <c r="E359" s="639"/>
      <c r="F359" s="639"/>
      <c r="G359" s="639"/>
      <c r="H359" s="639"/>
      <c r="I359" s="639"/>
      <c r="K359" s="688"/>
      <c r="L359" s="688"/>
    </row>
    <row r="360" spans="3:12">
      <c r="C360" s="639"/>
      <c r="D360" s="639"/>
      <c r="E360" s="639"/>
      <c r="F360" s="639"/>
      <c r="G360" s="639"/>
      <c r="H360" s="639"/>
      <c r="I360" s="639"/>
      <c r="K360" s="688"/>
      <c r="L360" s="688"/>
    </row>
  </sheetData>
  <sheetProtection password="D0D7"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C5"/>
  <sheetViews>
    <sheetView workbookViewId="0">
      <selection activeCell="F7" sqref="F7"/>
    </sheetView>
  </sheetViews>
  <sheetFormatPr baseColWidth="10" defaultRowHeight="12.75"/>
  <sheetData>
    <row r="1" spans="1:3">
      <c r="B1" s="459" t="s">
        <v>435</v>
      </c>
      <c r="C1" s="459" t="s">
        <v>164</v>
      </c>
    </row>
    <row r="2" spans="1:3">
      <c r="A2" t="s">
        <v>434</v>
      </c>
      <c r="B2">
        <v>8</v>
      </c>
      <c r="C2" s="563">
        <v>0.03</v>
      </c>
    </row>
    <row r="3" spans="1:3">
      <c r="A3" t="s">
        <v>434</v>
      </c>
      <c r="B3">
        <v>15</v>
      </c>
      <c r="C3" s="866">
        <v>3.5000000000000003E-2</v>
      </c>
    </row>
    <row r="4" spans="1:3">
      <c r="A4" t="s">
        <v>434</v>
      </c>
      <c r="B4">
        <v>20</v>
      </c>
      <c r="C4" s="563">
        <v>3.7499999999999999E-2</v>
      </c>
    </row>
    <row r="5" spans="1:3">
      <c r="A5" t="s">
        <v>434</v>
      </c>
      <c r="B5">
        <v>50</v>
      </c>
      <c r="C5" s="563">
        <v>0.04</v>
      </c>
    </row>
  </sheetData>
  <sheetProtection algorithmName="SHA-512" hashValue="LvWmtp1VrxN1bCcdVFTjwj/9Ccd4nKmjlehgQa693O+QlUtKM+MhueMNVcQNn358Rt+iRGcKa8+jPo/F11syOw==" saltValue="DQJphu3ep0t+FVdoMxZufg==" spinCount="100000" sheet="1" objects="1" scenarios="1"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1"/>
  <dimension ref="A1:I91"/>
  <sheetViews>
    <sheetView workbookViewId="0">
      <selection activeCell="A3" sqref="A3"/>
    </sheetView>
  </sheetViews>
  <sheetFormatPr baseColWidth="10" defaultColWidth="11.42578125" defaultRowHeight="12.75"/>
  <cols>
    <col min="1" max="1" width="55.7109375" style="2" customWidth="1"/>
    <col min="2" max="5" width="13.7109375" style="2" customWidth="1"/>
    <col min="6" max="6" width="1.5703125" style="2" customWidth="1"/>
    <col min="7" max="7" width="66.28515625" style="2" customWidth="1"/>
    <col min="8" max="9" width="14.7109375" style="2" customWidth="1"/>
    <col min="10" max="16384" width="11.42578125" style="2"/>
  </cols>
  <sheetData>
    <row r="1" spans="1:9" ht="13.5" thickBot="1">
      <c r="A1" s="1">
        <f>etab</f>
        <v>0</v>
      </c>
      <c r="E1" s="3"/>
      <c r="G1" s="1">
        <f>A1</f>
        <v>0</v>
      </c>
      <c r="I1" s="3"/>
    </row>
    <row r="2" spans="1:9" s="4" customFormat="1" ht="24.95" customHeight="1" thickBot="1">
      <c r="A2" s="226" t="s">
        <v>287</v>
      </c>
      <c r="B2" s="227"/>
      <c r="C2" s="228"/>
      <c r="D2" s="228"/>
      <c r="E2" s="225"/>
      <c r="G2" s="226" t="s">
        <v>287</v>
      </c>
      <c r="H2" s="227"/>
      <c r="I2" s="229"/>
    </row>
    <row r="3" spans="1:9">
      <c r="A3" s="5"/>
    </row>
    <row r="4" spans="1:9" s="4" customFormat="1" ht="24.95" customHeight="1">
      <c r="A4" s="6" t="s">
        <v>0</v>
      </c>
      <c r="B4" s="7"/>
      <c r="C4" s="8" t="str">
        <f>"31/12/"&amp;exercice</f>
        <v>31/12/2021</v>
      </c>
      <c r="D4" s="9"/>
      <c r="E4" s="10" t="str">
        <f>"31/12/"&amp;exercice-1</f>
        <v>31/12/2020</v>
      </c>
      <c r="G4" s="6" t="s">
        <v>36</v>
      </c>
      <c r="H4" s="32" t="str">
        <f>C4</f>
        <v>31/12/2021</v>
      </c>
      <c r="I4" s="10" t="str">
        <f>E4</f>
        <v>31/12/2020</v>
      </c>
    </row>
    <row r="5" spans="1:9" ht="25.5">
      <c r="A5" s="11"/>
      <c r="B5" s="12" t="s">
        <v>1</v>
      </c>
      <c r="C5" s="13" t="s">
        <v>2</v>
      </c>
      <c r="D5" s="14" t="s">
        <v>3</v>
      </c>
      <c r="E5" s="14" t="s">
        <v>3</v>
      </c>
      <c r="G5" s="11"/>
      <c r="H5" s="733"/>
      <c r="I5" s="733"/>
    </row>
    <row r="6" spans="1:9" ht="15">
      <c r="A6" s="15" t="s">
        <v>285</v>
      </c>
      <c r="B6" s="744"/>
      <c r="C6" s="744"/>
      <c r="D6" s="738"/>
      <c r="E6" s="744"/>
      <c r="G6" s="35" t="s">
        <v>288</v>
      </c>
      <c r="H6" s="498"/>
      <c r="I6" s="498"/>
    </row>
    <row r="7" spans="1:9" ht="20.100000000000001" customHeight="1">
      <c r="A7" s="16" t="s">
        <v>283</v>
      </c>
      <c r="B7" s="498"/>
      <c r="C7" s="498"/>
      <c r="D7" s="739"/>
      <c r="E7" s="498"/>
      <c r="G7" s="33" t="s">
        <v>37</v>
      </c>
      <c r="H7" s="503"/>
      <c r="I7" s="503"/>
    </row>
    <row r="8" spans="1:9" ht="12.95" customHeight="1">
      <c r="A8" s="17" t="s">
        <v>4</v>
      </c>
      <c r="B8" s="496"/>
      <c r="C8" s="496"/>
      <c r="D8" s="740">
        <f>B8-C8</f>
        <v>0</v>
      </c>
      <c r="E8" s="496"/>
      <c r="G8" s="33" t="s">
        <v>38</v>
      </c>
      <c r="H8" s="503"/>
      <c r="I8" s="503"/>
    </row>
    <row r="9" spans="1:9" ht="12.95" customHeight="1">
      <c r="A9" s="18" t="s">
        <v>5</v>
      </c>
      <c r="B9" s="496"/>
      <c r="C9" s="496"/>
      <c r="D9" s="740">
        <f t="shared" ref="D9:D21" si="0">B9-C9</f>
        <v>0</v>
      </c>
      <c r="E9" s="496"/>
      <c r="G9" s="33" t="s">
        <v>39</v>
      </c>
      <c r="H9" s="503"/>
      <c r="I9" s="503"/>
    </row>
    <row r="10" spans="1:9" ht="12.95" customHeight="1">
      <c r="A10" s="19" t="s">
        <v>6</v>
      </c>
      <c r="B10" s="496"/>
      <c r="C10" s="497"/>
      <c r="D10" s="740">
        <f t="shared" si="0"/>
        <v>0</v>
      </c>
      <c r="E10" s="496"/>
      <c r="G10" s="34" t="s">
        <v>40</v>
      </c>
      <c r="H10" s="503"/>
      <c r="I10" s="503"/>
    </row>
    <row r="11" spans="1:9" ht="24" customHeight="1">
      <c r="A11" s="16" t="s">
        <v>284</v>
      </c>
      <c r="B11" s="498"/>
      <c r="C11" s="498"/>
      <c r="D11" s="740">
        <f t="shared" si="0"/>
        <v>0</v>
      </c>
      <c r="E11" s="498"/>
      <c r="G11" s="35" t="s">
        <v>41</v>
      </c>
      <c r="H11" s="504"/>
      <c r="I11" s="504"/>
    </row>
    <row r="12" spans="1:9">
      <c r="A12" s="18" t="s">
        <v>7</v>
      </c>
      <c r="B12" s="496"/>
      <c r="C12" s="497"/>
      <c r="D12" s="740">
        <f t="shared" si="0"/>
        <v>0</v>
      </c>
      <c r="E12" s="496"/>
      <c r="G12" s="34" t="s">
        <v>42</v>
      </c>
      <c r="H12" s="503"/>
      <c r="I12" s="503"/>
    </row>
    <row r="13" spans="1:9">
      <c r="A13" s="17" t="s">
        <v>8</v>
      </c>
      <c r="B13" s="496"/>
      <c r="C13" s="497"/>
      <c r="D13" s="740">
        <f t="shared" si="0"/>
        <v>0</v>
      </c>
      <c r="E13" s="496"/>
      <c r="G13" s="34" t="s">
        <v>289</v>
      </c>
      <c r="H13" s="503"/>
      <c r="I13" s="503"/>
    </row>
    <row r="14" spans="1:9">
      <c r="A14" s="17" t="s">
        <v>9</v>
      </c>
      <c r="B14" s="496"/>
      <c r="C14" s="497"/>
      <c r="D14" s="740">
        <f t="shared" si="0"/>
        <v>0</v>
      </c>
      <c r="E14" s="496"/>
      <c r="G14" s="34" t="s">
        <v>290</v>
      </c>
      <c r="H14" s="503"/>
      <c r="I14" s="503"/>
    </row>
    <row r="15" spans="1:9">
      <c r="A15" s="17" t="s">
        <v>10</v>
      </c>
      <c r="B15" s="496"/>
      <c r="C15" s="497"/>
      <c r="D15" s="740">
        <f t="shared" si="0"/>
        <v>0</v>
      </c>
      <c r="E15" s="496"/>
      <c r="G15" s="36" t="s">
        <v>43</v>
      </c>
      <c r="H15" s="503"/>
      <c r="I15" s="503"/>
    </row>
    <row r="16" spans="1:9" ht="15">
      <c r="A16" s="19" t="s">
        <v>11</v>
      </c>
      <c r="B16" s="496"/>
      <c r="C16" s="497"/>
      <c r="D16" s="740">
        <f t="shared" si="0"/>
        <v>0</v>
      </c>
      <c r="E16" s="496"/>
      <c r="G16" s="35" t="s">
        <v>230</v>
      </c>
      <c r="H16" s="503"/>
      <c r="I16" s="503"/>
    </row>
    <row r="17" spans="1:9" ht="20.100000000000001" customHeight="1">
      <c r="A17" s="16" t="s">
        <v>78</v>
      </c>
      <c r="B17" s="498"/>
      <c r="C17" s="498"/>
      <c r="D17" s="740">
        <f t="shared" si="0"/>
        <v>0</v>
      </c>
      <c r="E17" s="498"/>
      <c r="G17" s="34" t="s">
        <v>231</v>
      </c>
      <c r="H17" s="503"/>
      <c r="I17" s="503"/>
    </row>
    <row r="18" spans="1:9" ht="15" customHeight="1">
      <c r="A18" s="17" t="s">
        <v>12</v>
      </c>
      <c r="B18" s="496"/>
      <c r="C18" s="497"/>
      <c r="D18" s="740">
        <f t="shared" si="0"/>
        <v>0</v>
      </c>
      <c r="E18" s="496"/>
      <c r="G18" s="224" t="s">
        <v>232</v>
      </c>
      <c r="H18" s="503"/>
      <c r="I18" s="503"/>
    </row>
    <row r="19" spans="1:9">
      <c r="A19" s="17" t="s">
        <v>13</v>
      </c>
      <c r="B19" s="496"/>
      <c r="C19" s="497"/>
      <c r="D19" s="740">
        <f t="shared" si="0"/>
        <v>0</v>
      </c>
      <c r="E19" s="496"/>
      <c r="G19" s="39" t="s">
        <v>380</v>
      </c>
      <c r="H19" s="503"/>
      <c r="I19" s="503"/>
    </row>
    <row r="20" spans="1:9">
      <c r="A20" s="17" t="s">
        <v>14</v>
      </c>
      <c r="B20" s="496"/>
      <c r="C20" s="497"/>
      <c r="D20" s="740">
        <f t="shared" si="0"/>
        <v>0</v>
      </c>
      <c r="E20" s="496"/>
      <c r="G20" s="34" t="s">
        <v>233</v>
      </c>
      <c r="H20" s="503"/>
      <c r="I20" s="503"/>
    </row>
    <row r="21" spans="1:9">
      <c r="A21" s="20" t="s">
        <v>15</v>
      </c>
      <c r="B21" s="496"/>
      <c r="C21" s="497"/>
      <c r="D21" s="740">
        <f t="shared" si="0"/>
        <v>0</v>
      </c>
      <c r="E21" s="498"/>
      <c r="G21" s="34" t="s">
        <v>234</v>
      </c>
      <c r="H21" s="503"/>
      <c r="I21" s="503"/>
    </row>
    <row r="22" spans="1:9" s="4" customFormat="1" ht="20.100000000000001" customHeight="1">
      <c r="A22" s="21" t="s">
        <v>16</v>
      </c>
      <c r="B22" s="499">
        <f>SUM(B6:B21)</f>
        <v>0</v>
      </c>
      <c r="C22" s="499">
        <f>SUM(C6:C21)</f>
        <v>0</v>
      </c>
      <c r="D22" s="741">
        <f>SUM(D6:D21)</f>
        <v>0</v>
      </c>
      <c r="E22" s="499">
        <f>SUM(E6:E21)</f>
        <v>0</v>
      </c>
      <c r="G22" s="34" t="s">
        <v>44</v>
      </c>
      <c r="H22" s="503"/>
      <c r="I22" s="503"/>
    </row>
    <row r="23" spans="1:9" ht="12.95" customHeight="1">
      <c r="A23" s="22" t="s">
        <v>61</v>
      </c>
      <c r="B23" s="501"/>
      <c r="C23" s="498"/>
      <c r="D23" s="739">
        <f>B23-C23</f>
        <v>0</v>
      </c>
      <c r="E23" s="498"/>
      <c r="G23" s="35" t="s">
        <v>45</v>
      </c>
      <c r="H23" s="504"/>
      <c r="I23" s="504"/>
    </row>
    <row r="24" spans="1:9" s="4" customFormat="1" ht="20.100000000000001" customHeight="1">
      <c r="A24" s="21" t="s">
        <v>17</v>
      </c>
      <c r="B24" s="499">
        <f>B23</f>
        <v>0</v>
      </c>
      <c r="C24" s="499">
        <f>C23</f>
        <v>0</v>
      </c>
      <c r="D24" s="741">
        <f>D23</f>
        <v>0</v>
      </c>
      <c r="E24" s="499">
        <f>E23</f>
        <v>0</v>
      </c>
      <c r="G24" s="34" t="s">
        <v>46</v>
      </c>
      <c r="H24" s="503"/>
      <c r="I24" s="504"/>
    </row>
    <row r="25" spans="1:9" ht="26.25">
      <c r="A25" s="15" t="s">
        <v>286</v>
      </c>
      <c r="B25" s="498"/>
      <c r="C25" s="498"/>
      <c r="D25" s="739"/>
      <c r="E25" s="498"/>
      <c r="G25" s="37" t="s">
        <v>47</v>
      </c>
      <c r="H25" s="503"/>
      <c r="I25" s="503"/>
    </row>
    <row r="26" spans="1:9" ht="20.100000000000001" customHeight="1">
      <c r="A26" s="16" t="s">
        <v>18</v>
      </c>
      <c r="B26" s="498"/>
      <c r="C26" s="498"/>
      <c r="D26" s="739"/>
      <c r="E26" s="498"/>
      <c r="G26" s="38" t="s">
        <v>48</v>
      </c>
      <c r="H26" s="503"/>
      <c r="I26" s="503"/>
    </row>
    <row r="27" spans="1:9" ht="15" customHeight="1">
      <c r="A27" s="17" t="s">
        <v>19</v>
      </c>
      <c r="B27" s="496"/>
      <c r="C27" s="496"/>
      <c r="D27" s="740">
        <f>B27-C27</f>
        <v>0</v>
      </c>
      <c r="E27" s="496"/>
      <c r="G27" s="34" t="s">
        <v>235</v>
      </c>
      <c r="H27" s="503"/>
      <c r="I27" s="504"/>
    </row>
    <row r="28" spans="1:9">
      <c r="A28" s="17" t="s">
        <v>20</v>
      </c>
      <c r="B28" s="496"/>
      <c r="C28" s="496"/>
      <c r="D28" s="740">
        <f t="shared" ref="D28:D38" si="1">B28-C28</f>
        <v>0</v>
      </c>
      <c r="E28" s="496"/>
      <c r="G28" s="21" t="s">
        <v>16</v>
      </c>
      <c r="H28" s="741">
        <f>SUM(H5:H27)</f>
        <v>0</v>
      </c>
      <c r="I28" s="741">
        <f>SUM(I5:I27)</f>
        <v>0</v>
      </c>
    </row>
    <row r="29" spans="1:9">
      <c r="A29" s="17" t="s">
        <v>21</v>
      </c>
      <c r="B29" s="496"/>
      <c r="C29" s="496"/>
      <c r="D29" s="740">
        <f t="shared" si="1"/>
        <v>0</v>
      </c>
      <c r="E29" s="496"/>
      <c r="G29" s="36" t="s">
        <v>49</v>
      </c>
      <c r="H29" s="503"/>
      <c r="I29" s="504"/>
    </row>
    <row r="30" spans="1:9">
      <c r="A30" s="17" t="s">
        <v>22</v>
      </c>
      <c r="B30" s="496"/>
      <c r="C30" s="496"/>
      <c r="D30" s="740">
        <f t="shared" si="1"/>
        <v>0</v>
      </c>
      <c r="E30" s="496"/>
      <c r="G30" s="21" t="s">
        <v>17</v>
      </c>
      <c r="H30" s="741">
        <f>H29</f>
        <v>0</v>
      </c>
      <c r="I30" s="741">
        <f>I29</f>
        <v>0</v>
      </c>
    </row>
    <row r="31" spans="1:9">
      <c r="A31" s="17" t="s">
        <v>23</v>
      </c>
      <c r="B31" s="496"/>
      <c r="C31" s="496"/>
      <c r="D31" s="740">
        <f t="shared" si="1"/>
        <v>0</v>
      </c>
      <c r="E31" s="496"/>
      <c r="G31" s="39" t="s">
        <v>50</v>
      </c>
      <c r="H31" s="504"/>
      <c r="I31" s="500"/>
    </row>
    <row r="32" spans="1:9">
      <c r="A32" s="17" t="s">
        <v>24</v>
      </c>
      <c r="B32" s="543"/>
      <c r="C32" s="543"/>
      <c r="D32" s="740">
        <f t="shared" si="1"/>
        <v>0</v>
      </c>
      <c r="E32" s="543"/>
      <c r="G32" s="39" t="s">
        <v>51</v>
      </c>
      <c r="H32" s="504"/>
      <c r="I32" s="500"/>
    </row>
    <row r="33" spans="1:9" ht="20.100000000000001" customHeight="1">
      <c r="A33" s="23" t="s">
        <v>62</v>
      </c>
      <c r="B33" s="544"/>
      <c r="C33" s="544"/>
      <c r="D33" s="740">
        <f t="shared" si="1"/>
        <v>0</v>
      </c>
      <c r="E33" s="544"/>
      <c r="G33" s="39" t="s">
        <v>52</v>
      </c>
      <c r="H33" s="504"/>
      <c r="I33" s="504"/>
    </row>
    <row r="34" spans="1:9" ht="12.95" customHeight="1">
      <c r="A34" s="17" t="s">
        <v>63</v>
      </c>
      <c r="B34" s="545"/>
      <c r="C34" s="543"/>
      <c r="D34" s="740">
        <f t="shared" si="1"/>
        <v>0</v>
      </c>
      <c r="E34" s="543"/>
      <c r="G34" s="21" t="s">
        <v>29</v>
      </c>
      <c r="H34" s="741">
        <f>SUM(H31:H33)</f>
        <v>0</v>
      </c>
      <c r="I34" s="741">
        <f>SUM(I31:I33)</f>
        <v>0</v>
      </c>
    </row>
    <row r="35" spans="1:9" ht="12.95" customHeight="1">
      <c r="A35" s="18" t="s">
        <v>25</v>
      </c>
      <c r="B35" s="545"/>
      <c r="C35" s="543"/>
      <c r="D35" s="740">
        <f t="shared" si="1"/>
        <v>0</v>
      </c>
      <c r="E35" s="543"/>
      <c r="G35" s="35" t="s">
        <v>291</v>
      </c>
      <c r="H35" s="504"/>
      <c r="I35" s="504"/>
    </row>
    <row r="36" spans="1:9" ht="12.95" customHeight="1">
      <c r="A36" s="18" t="s">
        <v>26</v>
      </c>
      <c r="B36" s="545"/>
      <c r="C36" s="545"/>
      <c r="D36" s="740">
        <f t="shared" si="1"/>
        <v>0</v>
      </c>
      <c r="E36" s="546"/>
      <c r="G36" s="39" t="s">
        <v>236</v>
      </c>
      <c r="H36" s="504"/>
      <c r="I36" s="504"/>
    </row>
    <row r="37" spans="1:9" ht="12.95" customHeight="1">
      <c r="A37" s="18" t="s">
        <v>27</v>
      </c>
      <c r="B37" s="545"/>
      <c r="C37" s="543"/>
      <c r="D37" s="740">
        <f t="shared" si="1"/>
        <v>0</v>
      </c>
      <c r="E37" s="543"/>
      <c r="G37" s="39" t="s">
        <v>237</v>
      </c>
      <c r="H37" s="504"/>
      <c r="I37" s="504"/>
    </row>
    <row r="38" spans="1:9" ht="12.95" customHeight="1">
      <c r="A38" s="18" t="s">
        <v>28</v>
      </c>
      <c r="B38" s="243"/>
      <c r="C38" s="243"/>
      <c r="D38" s="740">
        <f t="shared" si="1"/>
        <v>0</v>
      </c>
      <c r="E38" s="243"/>
      <c r="G38" s="36" t="s">
        <v>53</v>
      </c>
      <c r="H38" s="504"/>
      <c r="I38" s="504"/>
    </row>
    <row r="39" spans="1:9" s="4" customFormat="1" ht="20.100000000000001" customHeight="1">
      <c r="A39" s="21" t="s">
        <v>29</v>
      </c>
      <c r="B39" s="499">
        <f>SUM(B25:B38)</f>
        <v>0</v>
      </c>
      <c r="C39" s="499">
        <f>SUM(C25:C38)</f>
        <v>0</v>
      </c>
      <c r="D39" s="741">
        <f>SUM(D25:D38)</f>
        <v>0</v>
      </c>
      <c r="E39" s="499">
        <f>SUM(E25:E38)</f>
        <v>0</v>
      </c>
      <c r="G39" s="36" t="s">
        <v>54</v>
      </c>
      <c r="H39" s="504"/>
      <c r="I39" s="504"/>
    </row>
    <row r="40" spans="1:9" s="25" customFormat="1" ht="15">
      <c r="A40" s="24" t="s">
        <v>30</v>
      </c>
      <c r="B40" s="500"/>
      <c r="C40" s="500"/>
      <c r="D40" s="741">
        <f>B40-C40</f>
        <v>0</v>
      </c>
      <c r="E40" s="500"/>
      <c r="G40" s="39" t="s">
        <v>238</v>
      </c>
      <c r="H40" s="504"/>
      <c r="I40" s="504"/>
    </row>
    <row r="41" spans="1:9" s="25" customFormat="1" ht="15">
      <c r="A41" s="26" t="s">
        <v>31</v>
      </c>
      <c r="B41" s="500"/>
      <c r="C41" s="501"/>
      <c r="D41" s="742">
        <f>B41-C41</f>
        <v>0</v>
      </c>
      <c r="E41" s="501"/>
      <c r="G41" s="36" t="s">
        <v>55</v>
      </c>
      <c r="H41" s="504"/>
      <c r="I41" s="504"/>
    </row>
    <row r="42" spans="1:9" s="25" customFormat="1" ht="15">
      <c r="A42" s="27" t="s">
        <v>64</v>
      </c>
      <c r="B42" s="500"/>
      <c r="C42" s="500"/>
      <c r="D42" s="741">
        <f>B42-C42</f>
        <v>0</v>
      </c>
      <c r="E42" s="500"/>
      <c r="G42" s="36" t="s">
        <v>56</v>
      </c>
      <c r="H42" s="504"/>
      <c r="I42" s="504"/>
    </row>
    <row r="43" spans="1:9" s="25" customFormat="1" ht="24.95" customHeight="1">
      <c r="A43" s="28" t="s">
        <v>32</v>
      </c>
      <c r="B43" s="502">
        <f>B22+B24+B39+B40+B41+B42</f>
        <v>0</v>
      </c>
      <c r="C43" s="502">
        <f>C22+C24+C39+C40+C41+C42</f>
        <v>0</v>
      </c>
      <c r="D43" s="743">
        <f>D22+D24+D39+D40+D41+D42</f>
        <v>0</v>
      </c>
      <c r="E43" s="502">
        <f>E22+E24+E39+E40+E41+E42</f>
        <v>0</v>
      </c>
      <c r="G43" s="39" t="s">
        <v>239</v>
      </c>
      <c r="H43" s="504"/>
      <c r="I43" s="504"/>
    </row>
    <row r="44" spans="1:9" ht="25.5" customHeight="1">
      <c r="A44" s="813" t="s">
        <v>33</v>
      </c>
      <c r="B44" s="813"/>
      <c r="C44" s="813"/>
      <c r="D44" s="813"/>
      <c r="E44" s="813"/>
      <c r="G44" s="36" t="s">
        <v>57</v>
      </c>
      <c r="H44" s="504"/>
      <c r="I44" s="504"/>
    </row>
    <row r="45" spans="1:9">
      <c r="A45" s="29" t="s">
        <v>34</v>
      </c>
      <c r="B45" s="30" t="s">
        <v>35</v>
      </c>
      <c r="C45" s="30"/>
      <c r="D45" s="30"/>
      <c r="E45" s="30"/>
      <c r="G45" s="21" t="s">
        <v>58</v>
      </c>
      <c r="H45" s="741">
        <f>SUM(H35:H44)</f>
        <v>0</v>
      </c>
      <c r="I45" s="741">
        <f>SUM(I35:I44)</f>
        <v>0</v>
      </c>
    </row>
    <row r="46" spans="1:9">
      <c r="A46" s="31" t="s">
        <v>246</v>
      </c>
      <c r="B46" s="30"/>
      <c r="C46" s="30"/>
      <c r="D46" s="30"/>
      <c r="E46" s="30"/>
      <c r="G46" s="39" t="s">
        <v>59</v>
      </c>
      <c r="H46" s="500"/>
      <c r="I46" s="500"/>
    </row>
    <row r="47" spans="1:9">
      <c r="G47" s="40" t="s">
        <v>60</v>
      </c>
      <c r="H47" s="741">
        <f>H46</f>
        <v>0</v>
      </c>
      <c r="I47" s="741">
        <f>I46</f>
        <v>0</v>
      </c>
    </row>
    <row r="48" spans="1:9">
      <c r="G48" s="28" t="s">
        <v>32</v>
      </c>
      <c r="H48" s="743">
        <f>H28+H30+H34+H45+H47</f>
        <v>0</v>
      </c>
      <c r="I48" s="743">
        <f>I28+I30+I34+I45+I47</f>
        <v>0</v>
      </c>
    </row>
    <row r="49" spans="1:9">
      <c r="G49" s="29" t="s">
        <v>242</v>
      </c>
      <c r="H49" s="41"/>
      <c r="I49" s="41"/>
    </row>
    <row r="50" spans="1:9">
      <c r="G50" s="31" t="s">
        <v>243</v>
      </c>
    </row>
    <row r="51" spans="1:9">
      <c r="G51" s="29" t="s">
        <v>240</v>
      </c>
      <c r="H51" s="41"/>
      <c r="I51" s="41"/>
    </row>
    <row r="52" spans="1:9">
      <c r="G52" s="29" t="s">
        <v>244</v>
      </c>
      <c r="H52" s="42" t="s">
        <v>245</v>
      </c>
      <c r="I52" s="41"/>
    </row>
    <row r="53" spans="1:9">
      <c r="G53" s="29" t="s">
        <v>241</v>
      </c>
    </row>
    <row r="54" spans="1:9" ht="12.95" customHeight="1">
      <c r="A54" s="3" t="s">
        <v>305</v>
      </c>
      <c r="B54" s="264"/>
      <c r="C54" s="264"/>
      <c r="D54" s="505">
        <f>+IF('Ann4'!H48='Ann4'!D43,0,H48-D43)</f>
        <v>0</v>
      </c>
      <c r="E54" s="505">
        <f>+IF('Ann4'!I48='Ann4'!E43,0,I48-E43)</f>
        <v>0</v>
      </c>
    </row>
    <row r="55" spans="1:9" ht="12.95" customHeight="1">
      <c r="A55" s="264"/>
      <c r="B55" s="264"/>
      <c r="C55" s="264"/>
      <c r="D55" s="265" t="str">
        <f>IF(D54=0,"Ok","Ecart")</f>
        <v>Ok</v>
      </c>
      <c r="E55" s="265" t="str">
        <f>IF(E54=0,"Ok","Ecart")</f>
        <v>Ok</v>
      </c>
    </row>
    <row r="56" spans="1:9" ht="12.95" customHeight="1"/>
    <row r="57" spans="1:9" ht="12.9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6">
    <pageSetUpPr fitToPage="1"/>
  </sheetPr>
  <dimension ref="A1:N1163"/>
  <sheetViews>
    <sheetView workbookViewId="0">
      <selection activeCell="I9" sqref="I9"/>
    </sheetView>
  </sheetViews>
  <sheetFormatPr baseColWidth="10" defaultColWidth="11.42578125" defaultRowHeight="12.75"/>
  <cols>
    <col min="1" max="1" width="48.28515625" style="2" customWidth="1"/>
    <col min="2" max="3" width="12.42578125" style="2" bestFit="1" customWidth="1"/>
    <col min="4" max="4" width="11.5703125" style="2" customWidth="1"/>
    <col min="5" max="5" width="1.7109375" style="2" customWidth="1"/>
    <col min="6" max="6" width="50.28515625" style="2" customWidth="1"/>
    <col min="7" max="8" width="12.42578125" style="2" bestFit="1" customWidth="1"/>
    <col min="9" max="9" width="11.42578125" style="2"/>
    <col min="10" max="11" width="9.7109375" style="2" hidden="1" customWidth="1"/>
    <col min="12" max="16384" width="11.42578125" style="2"/>
  </cols>
  <sheetData>
    <row r="1" spans="1:12" ht="15" customHeight="1">
      <c r="A1" s="43">
        <f>etab</f>
        <v>0</v>
      </c>
      <c r="B1" s="44" t="str">
        <f>IF(OR(ABS(B62)&gt;10,ABS(C62)&gt;10,ABS(D62)&gt;10),"Vous ne pouvez pas passer à l'étape suivante tant que le bilan n'est pas équilibré","")</f>
        <v/>
      </c>
      <c r="C1" s="44"/>
      <c r="D1" s="45"/>
      <c r="E1" s="45"/>
      <c r="F1" s="46"/>
      <c r="G1" s="47"/>
      <c r="H1" s="47"/>
      <c r="I1" s="48"/>
      <c r="J1" s="49"/>
      <c r="K1" s="49"/>
    </row>
    <row r="2" spans="1:12" ht="30.75" customHeight="1">
      <c r="A2" s="245" t="s">
        <v>293</v>
      </c>
      <c r="B2" s="230"/>
      <c r="C2" s="230"/>
      <c r="D2" s="230"/>
      <c r="E2" s="230"/>
      <c r="F2" s="231"/>
      <c r="G2" s="230"/>
      <c r="H2" s="230"/>
      <c r="I2" s="232"/>
      <c r="J2" s="50"/>
      <c r="K2" s="50"/>
    </row>
    <row r="3" spans="1:12" ht="32.1" customHeight="1">
      <c r="A3" s="51" t="s">
        <v>65</v>
      </c>
      <c r="B3" s="52">
        <f>C3-1</f>
        <v>2019</v>
      </c>
      <c r="C3" s="52">
        <f>D3-1</f>
        <v>2020</v>
      </c>
      <c r="D3" s="53">
        <f>exercice</f>
        <v>2021</v>
      </c>
      <c r="E3" s="54"/>
      <c r="F3" s="51" t="s">
        <v>66</v>
      </c>
      <c r="G3" s="52">
        <f>B3</f>
        <v>2019</v>
      </c>
      <c r="H3" s="52">
        <f>C3</f>
        <v>2020</v>
      </c>
      <c r="I3" s="52">
        <f>D3</f>
        <v>2021</v>
      </c>
      <c r="J3" s="55" t="e">
        <f>#REF!</f>
        <v>#REF!</v>
      </c>
      <c r="K3" s="55" t="e">
        <f>#REF!</f>
        <v>#REF!</v>
      </c>
    </row>
    <row r="4" spans="1:12" ht="15">
      <c r="A4" s="56" t="s">
        <v>67</v>
      </c>
      <c r="B4" s="236"/>
      <c r="C4" s="236"/>
      <c r="D4" s="236"/>
      <c r="E4" s="145"/>
      <c r="F4" s="57" t="s">
        <v>68</v>
      </c>
      <c r="G4" s="237"/>
      <c r="H4" s="237"/>
      <c r="I4" s="238"/>
      <c r="J4" s="58"/>
      <c r="K4" s="58"/>
    </row>
    <row r="5" spans="1:12" ht="14.1" customHeight="1">
      <c r="A5" s="205" t="s">
        <v>69</v>
      </c>
      <c r="B5" s="506"/>
      <c r="C5" s="506"/>
      <c r="D5" s="506"/>
      <c r="E5" s="145"/>
      <c r="F5" s="206" t="s">
        <v>70</v>
      </c>
      <c r="G5" s="511"/>
      <c r="H5" s="511"/>
      <c r="I5" s="511"/>
      <c r="J5" s="59"/>
      <c r="K5" s="59"/>
    </row>
    <row r="6" spans="1:12" ht="14.1" customHeight="1">
      <c r="A6" s="205" t="s">
        <v>71</v>
      </c>
      <c r="B6" s="506"/>
      <c r="C6" s="506"/>
      <c r="D6" s="506"/>
      <c r="E6" s="145"/>
      <c r="F6" s="206" t="s">
        <v>72</v>
      </c>
      <c r="G6" s="511"/>
      <c r="H6" s="511"/>
      <c r="I6" s="511"/>
      <c r="J6" s="59"/>
      <c r="K6" s="59"/>
    </row>
    <row r="7" spans="1:12" ht="14.1" customHeight="1">
      <c r="A7" s="60" t="str">
        <f>"- Terrains"</f>
        <v>- Terrains</v>
      </c>
      <c r="B7" s="506"/>
      <c r="C7" s="506"/>
      <c r="D7" s="506"/>
      <c r="E7" s="145"/>
      <c r="F7" s="206" t="s">
        <v>42</v>
      </c>
      <c r="G7" s="511"/>
      <c r="H7" s="511"/>
      <c r="I7" s="511"/>
      <c r="J7" s="59"/>
      <c r="K7" s="59"/>
    </row>
    <row r="8" spans="1:12" ht="14.1" customHeight="1">
      <c r="A8" s="60" t="str">
        <f>"- Constructions"</f>
        <v>- Constructions</v>
      </c>
      <c r="B8" s="506"/>
      <c r="C8" s="506"/>
      <c r="D8" s="506"/>
      <c r="E8" s="145"/>
      <c r="F8" s="206" t="s">
        <v>73</v>
      </c>
      <c r="G8" s="511"/>
      <c r="H8" s="511"/>
      <c r="I8" s="511"/>
      <c r="J8" s="59"/>
      <c r="K8" s="59"/>
    </row>
    <row r="9" spans="1:12" ht="14.1" customHeight="1">
      <c r="A9" s="60"/>
      <c r="B9" s="506"/>
      <c r="C9" s="506"/>
      <c r="D9" s="506"/>
      <c r="E9" s="145"/>
      <c r="F9" s="206" t="s">
        <v>255</v>
      </c>
      <c r="G9" s="511"/>
      <c r="H9" s="511"/>
      <c r="I9" s="511"/>
      <c r="J9" s="59"/>
      <c r="K9" s="59"/>
    </row>
    <row r="10" spans="1:12" ht="14.1" customHeight="1">
      <c r="A10" s="60"/>
      <c r="B10" s="506"/>
      <c r="C10" s="506"/>
      <c r="D10" s="506"/>
      <c r="E10" s="145"/>
      <c r="F10" s="206" t="s">
        <v>256</v>
      </c>
      <c r="G10" s="511"/>
      <c r="H10" s="511"/>
      <c r="I10" s="511"/>
      <c r="J10" s="59"/>
      <c r="K10" s="59"/>
    </row>
    <row r="11" spans="1:12" ht="14.1" customHeight="1">
      <c r="A11" s="60" t="str">
        <f>"- Installations techniques, matériels et outillages"</f>
        <v>- Installations techniques, matériels et outillages</v>
      </c>
      <c r="B11" s="506"/>
      <c r="C11" s="506"/>
      <c r="D11" s="506"/>
      <c r="E11" s="145"/>
      <c r="F11" s="206" t="s">
        <v>74</v>
      </c>
      <c r="G11" s="511"/>
      <c r="H11" s="511"/>
      <c r="I11" s="511"/>
      <c r="J11" s="59"/>
      <c r="K11" s="59"/>
    </row>
    <row r="12" spans="1:12" ht="14.1" customHeight="1">
      <c r="A12" s="60" t="str">
        <f>"- Autres immobilisations corporelles"</f>
        <v>- Autres immobilisations corporelles</v>
      </c>
      <c r="B12" s="506"/>
      <c r="C12" s="506"/>
      <c r="D12" s="506"/>
      <c r="E12" s="145"/>
      <c r="F12" s="206" t="s">
        <v>75</v>
      </c>
      <c r="G12" s="511"/>
      <c r="H12" s="511"/>
      <c r="I12" s="511"/>
      <c r="J12" s="59"/>
      <c r="K12" s="59"/>
      <c r="L12" s="352"/>
    </row>
    <row r="13" spans="1:12" ht="14.1" customHeight="1">
      <c r="A13" s="61" t="s">
        <v>76</v>
      </c>
      <c r="B13" s="506"/>
      <c r="C13" s="506"/>
      <c r="D13" s="506"/>
      <c r="E13" s="145"/>
      <c r="F13" s="206" t="s">
        <v>77</v>
      </c>
      <c r="G13" s="511"/>
      <c r="H13" s="511"/>
      <c r="I13" s="511"/>
      <c r="J13" s="59"/>
      <c r="K13" s="59"/>
    </row>
    <row r="14" spans="1:12" ht="14.1" customHeight="1">
      <c r="A14" s="206" t="s">
        <v>78</v>
      </c>
      <c r="B14" s="506"/>
      <c r="C14" s="506"/>
      <c r="D14" s="506"/>
      <c r="E14" s="145"/>
      <c r="F14" s="206" t="s">
        <v>79</v>
      </c>
      <c r="G14" s="511"/>
      <c r="H14" s="511"/>
      <c r="I14" s="511"/>
      <c r="J14" s="62"/>
      <c r="K14" s="62"/>
    </row>
    <row r="15" spans="1:12" ht="14.1" customHeight="1" thickBot="1">
      <c r="A15" s="206" t="s">
        <v>257</v>
      </c>
      <c r="B15" s="506"/>
      <c r="C15" s="506"/>
      <c r="D15" s="506"/>
      <c r="E15" s="145"/>
      <c r="F15" s="60" t="str">
        <f>"- Constructions"</f>
        <v>- Constructions</v>
      </c>
      <c r="G15" s="511"/>
      <c r="H15" s="511"/>
      <c r="I15" s="511"/>
      <c r="J15" s="63" t="e">
        <f>IF((#REF!&lt;=#REF!),#REF!-#REF!,)</f>
        <v>#REF!</v>
      </c>
      <c r="K15" s="64" t="e">
        <f>IF((#REF!&lt;=#REF!),#REF!-#REF!,)</f>
        <v>#REF!</v>
      </c>
    </row>
    <row r="16" spans="1:12" ht="14.1" customHeight="1">
      <c r="A16" s="206" t="s">
        <v>80</v>
      </c>
      <c r="B16" s="506"/>
      <c r="C16" s="506"/>
      <c r="D16" s="506"/>
      <c r="E16" s="145"/>
      <c r="F16" s="60" t="str">
        <f>"- Installations, matériels et outillages techniques"</f>
        <v>- Installations, matériels et outillages techniques</v>
      </c>
      <c r="G16" s="511"/>
      <c r="H16" s="511"/>
      <c r="I16" s="511"/>
      <c r="J16" s="65"/>
      <c r="K16" s="65"/>
    </row>
    <row r="17" spans="1:11" ht="15" thickBot="1">
      <c r="A17" s="206" t="s">
        <v>81</v>
      </c>
      <c r="B17" s="506"/>
      <c r="C17" s="506"/>
      <c r="D17" s="506"/>
      <c r="E17" s="145"/>
      <c r="F17" s="60" t="str">
        <f>"- Autres immobilisations corporelles"</f>
        <v>- Autres immobilisations corporelles</v>
      </c>
      <c r="G17" s="511"/>
      <c r="H17" s="511"/>
      <c r="I17" s="511"/>
      <c r="J17" s="59"/>
      <c r="K17" s="59"/>
    </row>
    <row r="18" spans="1:11" ht="15.75" thickBot="1">
      <c r="A18" s="239"/>
      <c r="B18" s="506"/>
      <c r="C18" s="506"/>
      <c r="D18" s="506"/>
      <c r="E18" s="145"/>
      <c r="F18" s="206" t="s">
        <v>258</v>
      </c>
      <c r="G18" s="511"/>
      <c r="H18" s="511"/>
      <c r="I18" s="511"/>
      <c r="J18" s="68">
        <f>IF((E17&lt;=J17),J17-E17,0)</f>
        <v>0</v>
      </c>
      <c r="K18" s="68">
        <f>IF((F17&lt;=K17),K17-F17,0)</f>
        <v>0</v>
      </c>
    </row>
    <row r="19" spans="1:11" ht="14.25">
      <c r="A19" s="207" t="s">
        <v>82</v>
      </c>
      <c r="B19" s="507"/>
      <c r="C19" s="507"/>
      <c r="D19" s="507"/>
      <c r="E19" s="145"/>
      <c r="F19" s="207" t="str">
        <f>A19</f>
        <v>Comptes de liaison investissement</v>
      </c>
      <c r="G19" s="517"/>
      <c r="H19" s="517"/>
      <c r="I19" s="517"/>
      <c r="J19" s="59"/>
      <c r="K19" s="59"/>
    </row>
    <row r="20" spans="1:11" ht="14.1" customHeight="1" thickBot="1">
      <c r="A20" s="66" t="s">
        <v>17</v>
      </c>
      <c r="B20" s="508">
        <f>SUM(B4:B19)</f>
        <v>0</v>
      </c>
      <c r="C20" s="508">
        <f>SUM(C4:C19)</f>
        <v>0</v>
      </c>
      <c r="D20" s="508">
        <f>SUM(D4:D19)</f>
        <v>0</v>
      </c>
      <c r="E20" s="145"/>
      <c r="F20" s="67" t="s">
        <v>16</v>
      </c>
      <c r="G20" s="508">
        <f>SUM(G4:G19)</f>
        <v>0</v>
      </c>
      <c r="H20" s="508">
        <f>SUM(H4:H19)</f>
        <v>0</v>
      </c>
      <c r="I20" s="508">
        <f>SUM(I4:I19)</f>
        <v>0</v>
      </c>
      <c r="J20" s="59"/>
      <c r="K20" s="59"/>
    </row>
    <row r="21" spans="1:11" ht="30.2" customHeight="1" thickBot="1">
      <c r="A21" s="69" t="s">
        <v>83</v>
      </c>
      <c r="B21" s="509">
        <f>IF((B20&gt;=G20),B20-G20,)</f>
        <v>0</v>
      </c>
      <c r="C21" s="509">
        <f>IF((C20&gt;=H20),C20-H20,)</f>
        <v>0</v>
      </c>
      <c r="D21" s="509">
        <f>IF((D20&gt;=I20),D20-I20,)</f>
        <v>0</v>
      </c>
      <c r="E21" s="145"/>
      <c r="F21" s="70" t="s">
        <v>84</v>
      </c>
      <c r="G21" s="509">
        <f>IF((B20&lt;=G20),G20-B20,0)</f>
        <v>0</v>
      </c>
      <c r="H21" s="509">
        <f>IF((C20&lt;=H20),H20-C20,0)</f>
        <v>0</v>
      </c>
      <c r="I21" s="509">
        <f>IF((D20&lt;=I20),I20-D20,0)</f>
        <v>0</v>
      </c>
      <c r="J21" s="59"/>
      <c r="K21" s="59"/>
    </row>
    <row r="22" spans="1:11" ht="14.1" customHeight="1">
      <c r="A22" s="71" t="s">
        <v>85</v>
      </c>
      <c r="B22" s="510"/>
      <c r="C22" s="510"/>
      <c r="D22" s="510"/>
      <c r="E22" s="145"/>
      <c r="F22" s="72" t="s">
        <v>86</v>
      </c>
      <c r="G22" s="510"/>
      <c r="H22" s="510"/>
      <c r="I22" s="510"/>
      <c r="J22" s="59"/>
      <c r="K22" s="59"/>
    </row>
    <row r="23" spans="1:11" ht="14.1" customHeight="1">
      <c r="A23" s="206"/>
      <c r="B23" s="511"/>
      <c r="C23" s="511"/>
      <c r="D23" s="511"/>
      <c r="E23" s="145"/>
      <c r="F23" s="206" t="s">
        <v>249</v>
      </c>
      <c r="G23" s="511"/>
      <c r="H23" s="511"/>
      <c r="I23" s="511"/>
      <c r="J23" s="59"/>
      <c r="K23" s="59"/>
    </row>
    <row r="24" spans="1:11" ht="14.1" customHeight="1">
      <c r="A24" s="206" t="s">
        <v>259</v>
      </c>
      <c r="B24" s="511"/>
      <c r="C24" s="511"/>
      <c r="D24" s="511"/>
      <c r="E24" s="145"/>
      <c r="F24" s="206" t="s">
        <v>260</v>
      </c>
      <c r="G24" s="511"/>
      <c r="H24" s="511"/>
      <c r="I24" s="511"/>
      <c r="J24" s="73">
        <f>SUM(J16:J23)</f>
        <v>0</v>
      </c>
      <c r="K24" s="73">
        <f>SUM(K16:K23)</f>
        <v>0</v>
      </c>
    </row>
    <row r="25" spans="1:11" ht="14.1" customHeight="1" thickBot="1">
      <c r="A25" s="206" t="s">
        <v>262</v>
      </c>
      <c r="B25" s="511"/>
      <c r="C25" s="511"/>
      <c r="D25" s="511"/>
      <c r="E25" s="145"/>
      <c r="F25" s="206" t="s">
        <v>261</v>
      </c>
      <c r="G25" s="511"/>
      <c r="H25" s="511"/>
      <c r="I25" s="511"/>
      <c r="J25" s="74" t="e">
        <f>IF((J24&lt;#REF!),,J24-#REF!)</f>
        <v>#REF!</v>
      </c>
      <c r="K25" s="74" t="e">
        <f>IF((K24&lt;#REF!),,K24-#REF!)</f>
        <v>#REF!</v>
      </c>
    </row>
    <row r="26" spans="1:11" ht="14.1" customHeight="1">
      <c r="A26" s="206"/>
      <c r="B26" s="511"/>
      <c r="C26" s="511"/>
      <c r="D26" s="511"/>
      <c r="E26" s="145"/>
      <c r="F26" s="208" t="s">
        <v>263</v>
      </c>
      <c r="G26" s="511"/>
      <c r="H26" s="511"/>
      <c r="I26" s="511"/>
      <c r="J26" s="75"/>
      <c r="K26" s="75"/>
    </row>
    <row r="27" spans="1:11" ht="15.75" thickBot="1">
      <c r="A27" s="206"/>
      <c r="B27" s="511"/>
      <c r="C27" s="511"/>
      <c r="D27" s="511"/>
      <c r="E27" s="145"/>
      <c r="F27" s="206" t="s">
        <v>87</v>
      </c>
      <c r="G27" s="511"/>
      <c r="H27" s="511"/>
      <c r="I27" s="511"/>
      <c r="J27" s="76" t="e">
        <f>IF((#REF!+J24)&gt;=(#REF!+#REF!),#REF!+J24-#REF!-#REF!,)</f>
        <v>#REF!</v>
      </c>
      <c r="K27" s="76" t="e">
        <f>IF((#REF!+K24)&gt;=(#REF!+#REF!),#REF!+K24-#REF!-#REF!,)</f>
        <v>#REF!</v>
      </c>
    </row>
    <row r="28" spans="1:11" ht="14.25">
      <c r="A28" s="206" t="s">
        <v>264</v>
      </c>
      <c r="B28" s="511"/>
      <c r="C28" s="511"/>
      <c r="D28" s="511"/>
      <c r="E28" s="145"/>
      <c r="F28" s="206" t="s">
        <v>88</v>
      </c>
      <c r="G28" s="511"/>
      <c r="H28" s="511"/>
      <c r="I28" s="511"/>
      <c r="J28" s="77"/>
      <c r="K28" s="77"/>
    </row>
    <row r="29" spans="1:11" ht="14.25">
      <c r="A29" s="206"/>
      <c r="B29" s="511"/>
      <c r="C29" s="511"/>
      <c r="D29" s="511"/>
      <c r="E29" s="145"/>
      <c r="F29" s="206" t="s">
        <v>89</v>
      </c>
      <c r="G29" s="511"/>
      <c r="H29" s="511"/>
      <c r="I29" s="511"/>
      <c r="J29" s="77"/>
      <c r="K29" s="77"/>
    </row>
    <row r="30" spans="1:11" ht="15" customHeight="1">
      <c r="A30" s="206"/>
      <c r="B30" s="511"/>
      <c r="C30" s="511"/>
      <c r="D30" s="511"/>
      <c r="E30" s="145"/>
      <c r="F30" s="206" t="s">
        <v>52</v>
      </c>
      <c r="G30" s="511"/>
      <c r="H30" s="511"/>
      <c r="I30" s="511"/>
      <c r="J30" s="77"/>
      <c r="K30" s="77"/>
    </row>
    <row r="31" spans="1:11" ht="14.1" customHeight="1">
      <c r="A31" s="206" t="s">
        <v>81</v>
      </c>
      <c r="B31" s="511"/>
      <c r="C31" s="511"/>
      <c r="D31" s="511"/>
      <c r="E31" s="145"/>
      <c r="F31" s="206" t="s">
        <v>81</v>
      </c>
      <c r="G31" s="511"/>
      <c r="H31" s="511"/>
      <c r="I31" s="511"/>
      <c r="J31" s="77"/>
      <c r="K31" s="77"/>
    </row>
    <row r="32" spans="1:11" ht="14.25">
      <c r="A32" s="206" t="s">
        <v>90</v>
      </c>
      <c r="B32" s="511"/>
      <c r="C32" s="511"/>
      <c r="D32" s="511"/>
      <c r="E32" s="145"/>
      <c r="F32" s="206" t="str">
        <f>A32</f>
        <v>Comptes de liaison trésorerie (stable)</v>
      </c>
      <c r="G32" s="511"/>
      <c r="H32" s="511"/>
      <c r="I32" s="511"/>
      <c r="J32" s="77"/>
      <c r="K32" s="77"/>
    </row>
    <row r="33" spans="1:11" ht="15" thickBot="1">
      <c r="A33" s="78" t="s">
        <v>58</v>
      </c>
      <c r="B33" s="508">
        <f>SUM(B22:B32)</f>
        <v>0</v>
      </c>
      <c r="C33" s="508">
        <f>SUM(C22:C32)</f>
        <v>0</v>
      </c>
      <c r="D33" s="508">
        <f>SUM(D22:D32)</f>
        <v>0</v>
      </c>
      <c r="E33" s="145"/>
      <c r="F33" s="79" t="s">
        <v>29</v>
      </c>
      <c r="G33" s="508">
        <f>SUM(G22:G32)</f>
        <v>0</v>
      </c>
      <c r="H33" s="508">
        <f>SUM(H22:H32)</f>
        <v>0</v>
      </c>
      <c r="I33" s="508">
        <f>SUM(I22:I32)</f>
        <v>0</v>
      </c>
      <c r="J33" s="77"/>
      <c r="K33" s="77"/>
    </row>
    <row r="34" spans="1:11" ht="30.2" customHeight="1" thickBot="1">
      <c r="A34" s="80" t="s">
        <v>91</v>
      </c>
      <c r="B34" s="512">
        <f>IF((B33&gt;=G33),B33-G33,)</f>
        <v>0</v>
      </c>
      <c r="C34" s="512">
        <f>IF((C33&gt;=H33),C33-H33,)</f>
        <v>0</v>
      </c>
      <c r="D34" s="512">
        <f>IF((D33&gt;=I33),D33-I33,)</f>
        <v>0</v>
      </c>
      <c r="E34" s="145"/>
      <c r="F34" s="70" t="s">
        <v>92</v>
      </c>
      <c r="G34" s="509">
        <f>IF((B33&lt;=G33),G33-B33,0)</f>
        <v>0</v>
      </c>
      <c r="H34" s="509">
        <f>IF((C33&lt;=H33),H33-C33,0)</f>
        <v>0</v>
      </c>
      <c r="I34" s="509">
        <f>IF((D33&lt;=I33),I33-D33,0)</f>
        <v>0</v>
      </c>
      <c r="J34" s="77"/>
      <c r="K34" s="77"/>
    </row>
    <row r="35" spans="1:11" ht="30.2" customHeight="1" thickBot="1">
      <c r="A35" s="81" t="s">
        <v>93</v>
      </c>
      <c r="B35" s="513">
        <f>IF((B20+B33)&gt;=(G20+G33),B20+B33-G20-G33,)</f>
        <v>0</v>
      </c>
      <c r="C35" s="513">
        <f>IF((C20+C33)&gt;=(H20+H33),C20+C33-H20-H33,)</f>
        <v>0</v>
      </c>
      <c r="D35" s="513">
        <f>IF((D20+D33)&gt;=(I20+I33),D20+D33-I20-I33,)</f>
        <v>0</v>
      </c>
      <c r="E35" s="145"/>
      <c r="F35" s="82" t="s">
        <v>94</v>
      </c>
      <c r="G35" s="513">
        <f>IF((G20+G33)&gt;=(B20+B33),G20+G33-B20-B33,)</f>
        <v>0</v>
      </c>
      <c r="H35" s="513">
        <f>IF((H20+H33)&gt;=(C20+C33),H20+H33-C20-C33,)</f>
        <v>0</v>
      </c>
      <c r="I35" s="513">
        <f>IF((I20+I33)&gt;=(D20+D33),I20+I33-D20-D33,)</f>
        <v>0</v>
      </c>
      <c r="J35" s="77"/>
      <c r="K35" s="77"/>
    </row>
    <row r="36" spans="1:11" ht="14.1" customHeight="1">
      <c r="A36" s="83" t="s">
        <v>95</v>
      </c>
      <c r="B36" s="510"/>
      <c r="C36" s="510"/>
      <c r="D36" s="510"/>
      <c r="E36" s="145"/>
      <c r="F36" s="84" t="s">
        <v>96</v>
      </c>
      <c r="G36" s="510"/>
      <c r="H36" s="510"/>
      <c r="I36" s="510"/>
      <c r="J36" s="77"/>
      <c r="K36" s="77"/>
    </row>
    <row r="37" spans="1:11" ht="14.1" customHeight="1">
      <c r="A37" s="206" t="s">
        <v>97</v>
      </c>
      <c r="B37" s="511"/>
      <c r="C37" s="511"/>
      <c r="D37" s="511"/>
      <c r="E37" s="145"/>
      <c r="F37" s="206" t="s">
        <v>98</v>
      </c>
      <c r="G37" s="511"/>
      <c r="H37" s="511"/>
      <c r="I37" s="511"/>
      <c r="J37" s="77"/>
      <c r="K37" s="77"/>
    </row>
    <row r="38" spans="1:11" ht="14.1" customHeight="1">
      <c r="A38" s="206" t="s">
        <v>99</v>
      </c>
      <c r="B38" s="511"/>
      <c r="C38" s="511"/>
      <c r="D38" s="511"/>
      <c r="E38" s="145"/>
      <c r="F38" s="206" t="s">
        <v>100</v>
      </c>
      <c r="G38" s="511"/>
      <c r="H38" s="511"/>
      <c r="I38" s="511"/>
      <c r="J38" s="77"/>
      <c r="K38" s="77"/>
    </row>
    <row r="39" spans="1:11" ht="14.1" customHeight="1" thickBot="1">
      <c r="A39" s="206" t="s">
        <v>101</v>
      </c>
      <c r="B39" s="511"/>
      <c r="C39" s="511"/>
      <c r="D39" s="511"/>
      <c r="E39" s="145"/>
      <c r="F39" s="206" t="s">
        <v>102</v>
      </c>
      <c r="G39" s="511"/>
      <c r="H39" s="511"/>
      <c r="I39" s="511"/>
      <c r="J39" s="73">
        <f>SUM(J28:J38)</f>
        <v>0</v>
      </c>
      <c r="K39" s="73">
        <f>SUM(K28:K38)</f>
        <v>0</v>
      </c>
    </row>
    <row r="40" spans="1:11" ht="14.1" customHeight="1">
      <c r="A40" s="206"/>
      <c r="B40" s="511"/>
      <c r="C40" s="511"/>
      <c r="D40" s="511"/>
      <c r="E40" s="145"/>
      <c r="F40" s="206" t="s">
        <v>103</v>
      </c>
      <c r="G40" s="511"/>
      <c r="H40" s="511"/>
      <c r="I40" s="511"/>
      <c r="J40" s="85"/>
      <c r="K40" s="86"/>
    </row>
    <row r="41" spans="1:11" ht="14.1" customHeight="1">
      <c r="A41" s="206" t="s">
        <v>104</v>
      </c>
      <c r="B41" s="511"/>
      <c r="C41" s="511"/>
      <c r="D41" s="511"/>
      <c r="E41" s="145"/>
      <c r="F41" s="206" t="s">
        <v>105</v>
      </c>
      <c r="G41" s="511"/>
      <c r="H41" s="511"/>
      <c r="I41" s="511"/>
      <c r="J41" s="65"/>
      <c r="K41" s="65"/>
    </row>
    <row r="42" spans="1:11" ht="14.25">
      <c r="A42" s="206" t="s">
        <v>265</v>
      </c>
      <c r="B42" s="511"/>
      <c r="C42" s="511"/>
      <c r="D42" s="511"/>
      <c r="E42" s="145"/>
      <c r="F42" s="206" t="s">
        <v>106</v>
      </c>
      <c r="G42" s="511"/>
      <c r="H42" s="511"/>
      <c r="I42" s="511"/>
      <c r="J42" s="87"/>
      <c r="K42" s="87"/>
    </row>
    <row r="43" spans="1:11" ht="14.25">
      <c r="A43" s="206" t="s">
        <v>28</v>
      </c>
      <c r="B43" s="511"/>
      <c r="C43" s="511"/>
      <c r="D43" s="511"/>
      <c r="E43" s="145"/>
      <c r="F43" s="206" t="s">
        <v>57</v>
      </c>
      <c r="G43" s="511"/>
      <c r="H43" s="511"/>
      <c r="I43" s="511"/>
      <c r="J43" s="87"/>
      <c r="K43" s="87"/>
    </row>
    <row r="44" spans="1:11" ht="14.25">
      <c r="A44" s="206" t="s">
        <v>303</v>
      </c>
      <c r="B44" s="511"/>
      <c r="C44" s="511"/>
      <c r="D44" s="511"/>
      <c r="E44" s="145"/>
      <c r="F44" s="206" t="s">
        <v>107</v>
      </c>
      <c r="G44" s="511"/>
      <c r="H44" s="511"/>
      <c r="I44" s="511"/>
      <c r="J44" s="87"/>
      <c r="K44" s="87"/>
    </row>
    <row r="45" spans="1:11" ht="14.1" customHeight="1">
      <c r="A45" s="206"/>
      <c r="B45" s="511"/>
      <c r="C45" s="511"/>
      <c r="D45" s="511"/>
      <c r="E45" s="145"/>
      <c r="F45" s="206" t="s">
        <v>108</v>
      </c>
      <c r="G45" s="511"/>
      <c r="H45" s="511"/>
      <c r="I45" s="511"/>
      <c r="J45" s="87"/>
      <c r="K45" s="87"/>
    </row>
    <row r="46" spans="1:11" ht="14.1" customHeight="1">
      <c r="A46" s="206" t="s">
        <v>81</v>
      </c>
      <c r="B46" s="511"/>
      <c r="C46" s="511"/>
      <c r="D46" s="511"/>
      <c r="E46" s="145"/>
      <c r="F46" s="206" t="s">
        <v>81</v>
      </c>
      <c r="G46" s="511"/>
      <c r="H46" s="511"/>
      <c r="I46" s="511"/>
      <c r="J46" s="87"/>
      <c r="K46" s="87"/>
    </row>
    <row r="47" spans="1:11" ht="14.25">
      <c r="A47" s="206" t="s">
        <v>109</v>
      </c>
      <c r="B47" s="511"/>
      <c r="C47" s="511"/>
      <c r="D47" s="511"/>
      <c r="E47" s="145"/>
      <c r="F47" s="206" t="str">
        <f>A47</f>
        <v>Comptes de liaison exploitation</v>
      </c>
      <c r="G47" s="511"/>
      <c r="H47" s="511"/>
      <c r="I47" s="511"/>
      <c r="J47" s="87"/>
      <c r="K47" s="87"/>
    </row>
    <row r="48" spans="1:11" ht="14.1" customHeight="1" thickBot="1">
      <c r="A48" s="78" t="s">
        <v>110</v>
      </c>
      <c r="B48" s="508">
        <f>SUM(B36:B47)</f>
        <v>0</v>
      </c>
      <c r="C48" s="508">
        <f>SUM(C36:C47)</f>
        <v>0</v>
      </c>
      <c r="D48" s="508">
        <f>SUM(D36:D47)</f>
        <v>0</v>
      </c>
      <c r="E48" s="145"/>
      <c r="F48" s="79" t="s">
        <v>60</v>
      </c>
      <c r="G48" s="508">
        <f>SUM(G36:G47)</f>
        <v>0</v>
      </c>
      <c r="H48" s="508">
        <f>SUM(H36:H47)</f>
        <v>0</v>
      </c>
      <c r="I48" s="508">
        <f>SUM(I36:I47)</f>
        <v>0</v>
      </c>
      <c r="J48" s="87">
        <f>SUM(J41:J47)</f>
        <v>0</v>
      </c>
      <c r="K48" s="87">
        <f>SUM(K41:K47)</f>
        <v>0</v>
      </c>
    </row>
    <row r="49" spans="1:14" ht="30.2" customHeight="1" thickBot="1">
      <c r="A49" s="88" t="s">
        <v>111</v>
      </c>
      <c r="B49" s="514">
        <f>IF((B48&gt;=G48),B48-G48,)</f>
        <v>0</v>
      </c>
      <c r="C49" s="514">
        <f>IF((C48&gt;=H48),C48-H48,)</f>
        <v>0</v>
      </c>
      <c r="D49" s="514">
        <f>IF((D48&gt;=I48),D48-I48,)</f>
        <v>0</v>
      </c>
      <c r="E49" s="145"/>
      <c r="F49" s="89" t="s">
        <v>112</v>
      </c>
      <c r="G49" s="518">
        <f>IF((B48&lt;=G48),G48-B48,0)</f>
        <v>0</v>
      </c>
      <c r="H49" s="518">
        <f>IF((C48&lt;=H48),H48-C48,0)</f>
        <v>0</v>
      </c>
      <c r="I49" s="518">
        <f>IF((D48&lt;=I48),I48-D48,0)</f>
        <v>0</v>
      </c>
      <c r="J49" s="87" t="e">
        <f>IF((J48&gt;=#REF!),J48-#REF!,)</f>
        <v>#REF!</v>
      </c>
      <c r="K49" s="87" t="e">
        <f>IF((K48&gt;=#REF!),K48-#REF!,)</f>
        <v>#REF!</v>
      </c>
    </row>
    <row r="50" spans="1:14" ht="14.1" customHeight="1">
      <c r="A50" s="83" t="s">
        <v>113</v>
      </c>
      <c r="B50" s="510"/>
      <c r="C50" s="510"/>
      <c r="D50" s="510"/>
      <c r="E50" s="145"/>
      <c r="F50" s="84" t="s">
        <v>114</v>
      </c>
      <c r="G50" s="510"/>
      <c r="H50" s="510"/>
      <c r="I50" s="510"/>
      <c r="J50" s="87"/>
      <c r="K50" s="87"/>
    </row>
    <row r="51" spans="1:14" ht="14.1" customHeight="1">
      <c r="A51" s="206" t="s">
        <v>26</v>
      </c>
      <c r="B51" s="511"/>
      <c r="C51" s="511"/>
      <c r="D51" s="511"/>
      <c r="E51" s="145"/>
      <c r="F51" s="206" t="s">
        <v>115</v>
      </c>
      <c r="G51" s="511"/>
      <c r="H51" s="511"/>
      <c r="I51" s="511"/>
      <c r="J51" s="90" t="e">
        <f>#REF!+J24+J39+J48</f>
        <v>#REF!</v>
      </c>
      <c r="K51" s="90" t="e">
        <f>#REF!+K24+K39+K48</f>
        <v>#REF!</v>
      </c>
    </row>
    <row r="52" spans="1:14">
      <c r="A52" s="206" t="s">
        <v>27</v>
      </c>
      <c r="B52" s="511"/>
      <c r="C52" s="511"/>
      <c r="D52" s="511"/>
      <c r="E52" s="145"/>
      <c r="F52" s="206" t="s">
        <v>116</v>
      </c>
      <c r="G52" s="511"/>
      <c r="H52" s="511"/>
      <c r="I52" s="511"/>
      <c r="J52" s="91"/>
      <c r="K52" s="91"/>
    </row>
    <row r="53" spans="1:14">
      <c r="A53" s="206" t="s">
        <v>81</v>
      </c>
      <c r="B53" s="511"/>
      <c r="C53" s="511"/>
      <c r="D53" s="511"/>
      <c r="E53" s="145"/>
      <c r="F53" s="206" t="s">
        <v>117</v>
      </c>
      <c r="G53" s="511"/>
      <c r="H53" s="511"/>
      <c r="I53" s="511"/>
      <c r="J53" s="91"/>
      <c r="K53" s="91"/>
    </row>
    <row r="54" spans="1:14">
      <c r="A54" s="206"/>
      <c r="B54" s="511"/>
      <c r="C54" s="511"/>
      <c r="D54" s="511"/>
      <c r="E54" s="145"/>
      <c r="F54" s="206" t="s">
        <v>118</v>
      </c>
      <c r="G54" s="511"/>
      <c r="H54" s="511"/>
      <c r="I54" s="511"/>
    </row>
    <row r="55" spans="1:14" s="54" customFormat="1">
      <c r="A55" s="206"/>
      <c r="B55" s="511"/>
      <c r="C55" s="511"/>
      <c r="D55" s="511"/>
      <c r="E55" s="145"/>
      <c r="F55" s="206" t="s">
        <v>119</v>
      </c>
      <c r="G55" s="511"/>
      <c r="H55" s="511"/>
      <c r="I55" s="511"/>
    </row>
    <row r="56" spans="1:14">
      <c r="A56" s="206"/>
      <c r="B56" s="511"/>
      <c r="C56" s="511"/>
      <c r="D56" s="511"/>
      <c r="E56" s="145"/>
      <c r="F56" s="206" t="s">
        <v>81</v>
      </c>
      <c r="G56" s="511"/>
      <c r="H56" s="511"/>
      <c r="I56" s="511"/>
    </row>
    <row r="57" spans="1:14">
      <c r="A57" s="206" t="s">
        <v>120</v>
      </c>
      <c r="B57" s="511"/>
      <c r="C57" s="511"/>
      <c r="D57" s="511"/>
      <c r="E57" s="145"/>
      <c r="F57" s="206" t="s">
        <v>120</v>
      </c>
      <c r="G57" s="511"/>
      <c r="H57" s="511"/>
      <c r="I57" s="511"/>
    </row>
    <row r="58" spans="1:14" ht="13.5" thickBot="1">
      <c r="A58" s="78" t="s">
        <v>121</v>
      </c>
      <c r="B58" s="508">
        <f>SUM(B50:B57)</f>
        <v>0</v>
      </c>
      <c r="C58" s="508">
        <f>SUM(C50:C57)</f>
        <v>0</v>
      </c>
      <c r="D58" s="508">
        <f>SUM(D50:D57)</f>
        <v>0</v>
      </c>
      <c r="E58" s="145"/>
      <c r="F58" s="79" t="s">
        <v>122</v>
      </c>
      <c r="G58" s="508">
        <f>SUM(G50:G57)</f>
        <v>0</v>
      </c>
      <c r="H58" s="508">
        <f>SUM(H50:H57)</f>
        <v>0</v>
      </c>
      <c r="I58" s="508">
        <f>SUM(I50:I57)</f>
        <v>0</v>
      </c>
    </row>
    <row r="59" spans="1:14" ht="30.2" customHeight="1" thickBot="1">
      <c r="A59" s="92" t="s">
        <v>123</v>
      </c>
      <c r="B59" s="515">
        <f>IF((B58&gt;=G58),B58-G58,)</f>
        <v>0</v>
      </c>
      <c r="C59" s="515">
        <f>IF((C58&gt;=H58),C58-H58,)</f>
        <v>0</v>
      </c>
      <c r="D59" s="515">
        <f>IF((D58&gt;=I58),D58-I58,)</f>
        <v>0</v>
      </c>
      <c r="E59" s="145"/>
      <c r="F59" s="93" t="s">
        <v>124</v>
      </c>
      <c r="G59" s="515">
        <f>IF((G58&gt;=B58),G58-B58,)</f>
        <v>0</v>
      </c>
      <c r="H59" s="515">
        <f>IF((H58&gt;=C58),H58-C58,)</f>
        <v>0</v>
      </c>
      <c r="I59" s="515">
        <f>IF((I58&gt;=D58),I58-D58,)</f>
        <v>0</v>
      </c>
    </row>
    <row r="60" spans="1:14" ht="30.2" customHeight="1">
      <c r="A60" s="94" t="s">
        <v>125</v>
      </c>
      <c r="B60" s="516">
        <f>B20+B33+B48+B58</f>
        <v>0</v>
      </c>
      <c r="C60" s="516">
        <f>C20+C33+C48+C58</f>
        <v>0</v>
      </c>
      <c r="D60" s="516">
        <f>D20+D33+D48+D58</f>
        <v>0</v>
      </c>
      <c r="E60" s="145"/>
      <c r="F60" s="52" t="s">
        <v>126</v>
      </c>
      <c r="G60" s="516">
        <f>G20+G33+G48+G58</f>
        <v>0</v>
      </c>
      <c r="H60" s="516">
        <f>H20+H33+H48+H58</f>
        <v>0</v>
      </c>
      <c r="I60" s="516">
        <f>I20+I33+I48+I58</f>
        <v>0</v>
      </c>
    </row>
    <row r="61" spans="1:14">
      <c r="A61" s="240"/>
      <c r="B61" s="241"/>
      <c r="C61" s="241"/>
      <c r="N61" s="203"/>
    </row>
    <row r="62" spans="1:14" ht="17.45" customHeight="1">
      <c r="A62" s="366" t="s">
        <v>304</v>
      </c>
      <c r="B62" s="604">
        <f>IF(G60-B60=0,0,G60-B60)</f>
        <v>0</v>
      </c>
      <c r="C62" s="604">
        <f>IF(H60-C60=0,0,H60-C60)</f>
        <v>0</v>
      </c>
      <c r="D62" s="604">
        <f>IF(I60-D60=0,0,I60-D60)</f>
        <v>0</v>
      </c>
      <c r="F62" s="814" t="str">
        <f>IF(OR(ABS(B62)&gt;10,ABS(C62)&gt;10,ABS(D62)&gt;10),"Vous ne pouvez pas passer à l'étape suivante tant que le bilan n'est pas équilibré","")</f>
        <v/>
      </c>
      <c r="G62" s="814"/>
      <c r="H62" s="814"/>
      <c r="I62" s="814"/>
      <c r="N62" s="203"/>
    </row>
    <row r="63" spans="1:14" ht="17.45" customHeight="1">
      <c r="A63" s="96"/>
      <c r="B63" s="367" t="str">
        <f>IF(ABS(B62)&lt;10,"Ok","Ecart")</f>
        <v>Ok</v>
      </c>
      <c r="C63" s="367" t="str">
        <f t="shared" ref="C63:D63" si="0">IF(ABS(C62)&lt;10,"Ok","Ecart")</f>
        <v>Ok</v>
      </c>
      <c r="D63" s="367" t="str">
        <f t="shared" si="0"/>
        <v>Ok</v>
      </c>
      <c r="F63" s="814"/>
      <c r="G63" s="814"/>
      <c r="H63" s="814"/>
      <c r="I63" s="814"/>
      <c r="N63" s="203"/>
    </row>
    <row r="64" spans="1:14">
      <c r="A64" s="240"/>
      <c r="B64" s="241"/>
      <c r="C64" s="241"/>
      <c r="N64" s="203"/>
    </row>
    <row r="65" spans="1:3">
      <c r="A65" s="95" t="s">
        <v>127</v>
      </c>
      <c r="B65" s="241"/>
      <c r="C65" s="241"/>
    </row>
    <row r="66" spans="1:3">
      <c r="A66" s="95" t="s">
        <v>266</v>
      </c>
      <c r="B66" s="241"/>
      <c r="C66" s="241"/>
    </row>
    <row r="67" spans="1:3">
      <c r="A67" s="95" t="s">
        <v>267</v>
      </c>
      <c r="B67" s="240"/>
      <c r="C67" s="240"/>
    </row>
    <row r="68" spans="1:3">
      <c r="A68" s="95" t="s">
        <v>268</v>
      </c>
      <c r="B68" s="240"/>
      <c r="C68" s="240"/>
    </row>
    <row r="69" spans="1:3">
      <c r="A69" s="95" t="s">
        <v>269</v>
      </c>
      <c r="B69" s="240"/>
      <c r="C69" s="240"/>
    </row>
    <row r="70" spans="1:3">
      <c r="A70" s="95" t="s">
        <v>270</v>
      </c>
      <c r="B70" s="240"/>
      <c r="C70" s="240"/>
    </row>
    <row r="71" spans="1:3">
      <c r="A71" s="95" t="s">
        <v>271</v>
      </c>
      <c r="B71" s="240"/>
      <c r="C71" s="240"/>
    </row>
    <row r="72" spans="1:3">
      <c r="A72" s="96"/>
    </row>
    <row r="73" spans="1:3">
      <c r="A73" s="96"/>
    </row>
    <row r="74" spans="1:3">
      <c r="A74" s="96"/>
    </row>
    <row r="75" spans="1:3">
      <c r="A75" s="96"/>
    </row>
    <row r="76" spans="1:3">
      <c r="A76" s="96"/>
    </row>
    <row r="77" spans="1:3">
      <c r="A77" s="96"/>
    </row>
    <row r="78" spans="1:3">
      <c r="A78" s="96"/>
    </row>
    <row r="79" spans="1:3">
      <c r="A79" s="96"/>
    </row>
    <row r="80" spans="1:3">
      <c r="A80" s="96"/>
    </row>
    <row r="81" spans="1:1">
      <c r="A81" s="96"/>
    </row>
    <row r="82" spans="1:1">
      <c r="A82" s="96"/>
    </row>
    <row r="83" spans="1:1">
      <c r="A83" s="96"/>
    </row>
    <row r="84" spans="1:1">
      <c r="A84" s="96"/>
    </row>
    <row r="85" spans="1:1">
      <c r="A85" s="96"/>
    </row>
    <row r="86" spans="1:1">
      <c r="A86" s="96"/>
    </row>
    <row r="87" spans="1:1">
      <c r="A87" s="96"/>
    </row>
    <row r="88" spans="1:1">
      <c r="A88" s="96"/>
    </row>
    <row r="89" spans="1:1">
      <c r="A89" s="96"/>
    </row>
    <row r="90" spans="1:1">
      <c r="A90" s="96"/>
    </row>
    <row r="91" spans="1:1">
      <c r="A91" s="96"/>
    </row>
    <row r="92" spans="1:1">
      <c r="A92" s="96"/>
    </row>
    <row r="93" spans="1:1">
      <c r="A93" s="96"/>
    </row>
    <row r="94" spans="1:1">
      <c r="A94" s="96"/>
    </row>
    <row r="95" spans="1:1">
      <c r="A95" s="96"/>
    </row>
    <row r="96" spans="1:1">
      <c r="A96" s="96"/>
    </row>
    <row r="97" spans="1:1">
      <c r="A97" s="96"/>
    </row>
    <row r="98" spans="1:1">
      <c r="A98" s="96"/>
    </row>
    <row r="99" spans="1:1">
      <c r="A99" s="96"/>
    </row>
    <row r="100" spans="1:1">
      <c r="A100" s="96"/>
    </row>
    <row r="101" spans="1:1">
      <c r="A101" s="96"/>
    </row>
    <row r="102" spans="1:1">
      <c r="A102" s="96"/>
    </row>
    <row r="103" spans="1:1">
      <c r="A103" s="96"/>
    </row>
    <row r="104" spans="1:1">
      <c r="A104" s="96"/>
    </row>
    <row r="105" spans="1:1">
      <c r="A105" s="96"/>
    </row>
    <row r="106" spans="1:1">
      <c r="A106" s="96"/>
    </row>
    <row r="107" spans="1:1">
      <c r="A107" s="96"/>
    </row>
    <row r="108" spans="1:1">
      <c r="A108" s="96"/>
    </row>
    <row r="109" spans="1:1">
      <c r="A109" s="96"/>
    </row>
    <row r="110" spans="1:1">
      <c r="A110" s="96"/>
    </row>
    <row r="111" spans="1:1">
      <c r="A111" s="96"/>
    </row>
    <row r="112" spans="1:1">
      <c r="A112" s="96"/>
    </row>
    <row r="113" spans="1:1">
      <c r="A113" s="96"/>
    </row>
    <row r="114" spans="1:1">
      <c r="A114" s="96"/>
    </row>
    <row r="115" spans="1:1">
      <c r="A115" s="96"/>
    </row>
    <row r="116" spans="1:1">
      <c r="A116" s="96"/>
    </row>
    <row r="117" spans="1:1">
      <c r="A117" s="96"/>
    </row>
    <row r="118" spans="1:1">
      <c r="A118" s="96"/>
    </row>
    <row r="119" spans="1:1">
      <c r="A119" s="96"/>
    </row>
    <row r="120" spans="1:1">
      <c r="A120" s="96"/>
    </row>
    <row r="121" spans="1:1">
      <c r="A121" s="96"/>
    </row>
    <row r="122" spans="1:1">
      <c r="A122" s="96"/>
    </row>
    <row r="123" spans="1:1">
      <c r="A123" s="96"/>
    </row>
    <row r="124" spans="1:1">
      <c r="A124" s="96"/>
    </row>
    <row r="125" spans="1:1">
      <c r="A125" s="96"/>
    </row>
    <row r="126" spans="1:1">
      <c r="A126" s="96"/>
    </row>
    <row r="127" spans="1:1">
      <c r="A127" s="96"/>
    </row>
    <row r="128" spans="1:1">
      <c r="A128" s="96"/>
    </row>
    <row r="129" spans="1:1">
      <c r="A129" s="96"/>
    </row>
    <row r="130" spans="1:1">
      <c r="A130" s="96"/>
    </row>
    <row r="131" spans="1:1">
      <c r="A131" s="96"/>
    </row>
    <row r="132" spans="1:1">
      <c r="A132" s="96"/>
    </row>
    <row r="133" spans="1:1">
      <c r="A133" s="96"/>
    </row>
    <row r="134" spans="1:1">
      <c r="A134" s="96"/>
    </row>
    <row r="135" spans="1:1">
      <c r="A135" s="96"/>
    </row>
    <row r="136" spans="1:1">
      <c r="A136" s="96"/>
    </row>
    <row r="137" spans="1:1">
      <c r="A137" s="96"/>
    </row>
    <row r="138" spans="1:1">
      <c r="A138" s="96"/>
    </row>
    <row r="139" spans="1:1">
      <c r="A139" s="96"/>
    </row>
    <row r="140" spans="1:1">
      <c r="A140" s="96"/>
    </row>
    <row r="141" spans="1:1">
      <c r="A141" s="96"/>
    </row>
    <row r="142" spans="1:1">
      <c r="A142" s="96"/>
    </row>
    <row r="143" spans="1:1">
      <c r="A143" s="96"/>
    </row>
    <row r="144" spans="1:1">
      <c r="A144" s="96"/>
    </row>
    <row r="145" spans="1:1">
      <c r="A145" s="96"/>
    </row>
    <row r="146" spans="1:1">
      <c r="A146" s="96"/>
    </row>
    <row r="147" spans="1:1">
      <c r="A147" s="96"/>
    </row>
    <row r="148" spans="1:1">
      <c r="A148" s="96"/>
    </row>
    <row r="149" spans="1:1">
      <c r="A149" s="96"/>
    </row>
    <row r="150" spans="1:1">
      <c r="A150" s="96"/>
    </row>
    <row r="151" spans="1:1">
      <c r="A151" s="96"/>
    </row>
    <row r="152" spans="1:1">
      <c r="A152" s="96"/>
    </row>
    <row r="153" spans="1:1">
      <c r="A153" s="96"/>
    </row>
    <row r="154" spans="1:1">
      <c r="A154" s="96"/>
    </row>
    <row r="155" spans="1:1">
      <c r="A155" s="96"/>
    </row>
    <row r="156" spans="1:1">
      <c r="A156" s="96"/>
    </row>
    <row r="157" spans="1:1">
      <c r="A157" s="96"/>
    </row>
    <row r="158" spans="1:1">
      <c r="A158" s="96"/>
    </row>
    <row r="159" spans="1:1">
      <c r="A159" s="96"/>
    </row>
    <row r="160" spans="1:1">
      <c r="A160" s="96"/>
    </row>
    <row r="161" spans="1:1">
      <c r="A161" s="96"/>
    </row>
    <row r="162" spans="1:1">
      <c r="A162" s="96"/>
    </row>
    <row r="163" spans="1:1">
      <c r="A163" s="96"/>
    </row>
    <row r="164" spans="1:1">
      <c r="A164" s="96"/>
    </row>
    <row r="165" spans="1:1">
      <c r="A165" s="96"/>
    </row>
    <row r="166" spans="1:1">
      <c r="A166" s="96"/>
    </row>
    <row r="167" spans="1:1">
      <c r="A167" s="96"/>
    </row>
    <row r="168" spans="1:1">
      <c r="A168" s="96"/>
    </row>
    <row r="169" spans="1:1">
      <c r="A169" s="96"/>
    </row>
    <row r="170" spans="1:1">
      <c r="A170" s="96"/>
    </row>
    <row r="171" spans="1:1">
      <c r="A171" s="96"/>
    </row>
    <row r="172" spans="1:1">
      <c r="A172" s="96"/>
    </row>
    <row r="173" spans="1:1">
      <c r="A173" s="96"/>
    </row>
    <row r="174" spans="1:1">
      <c r="A174" s="96"/>
    </row>
    <row r="175" spans="1:1">
      <c r="A175" s="96"/>
    </row>
    <row r="176" spans="1:1">
      <c r="A176" s="96"/>
    </row>
    <row r="177" spans="1:1">
      <c r="A177" s="96"/>
    </row>
    <row r="178" spans="1:1">
      <c r="A178" s="96"/>
    </row>
    <row r="179" spans="1:1">
      <c r="A179" s="96"/>
    </row>
    <row r="180" spans="1:1">
      <c r="A180" s="96"/>
    </row>
    <row r="181" spans="1:1">
      <c r="A181" s="96"/>
    </row>
    <row r="182" spans="1:1">
      <c r="A182" s="96"/>
    </row>
    <row r="183" spans="1:1">
      <c r="A183" s="96"/>
    </row>
    <row r="184" spans="1:1">
      <c r="A184" s="96"/>
    </row>
    <row r="185" spans="1:1">
      <c r="A185" s="96"/>
    </row>
    <row r="186" spans="1:1">
      <c r="A186" s="96"/>
    </row>
    <row r="187" spans="1:1">
      <c r="A187" s="96"/>
    </row>
    <row r="188" spans="1:1">
      <c r="A188" s="96"/>
    </row>
    <row r="189" spans="1:1">
      <c r="A189" s="96"/>
    </row>
    <row r="190" spans="1:1">
      <c r="A190" s="96"/>
    </row>
    <row r="191" spans="1:1">
      <c r="A191" s="96"/>
    </row>
    <row r="192" spans="1:1">
      <c r="A192" s="96"/>
    </row>
    <row r="193" spans="1:1">
      <c r="A193" s="96"/>
    </row>
    <row r="194" spans="1:1">
      <c r="A194" s="96"/>
    </row>
    <row r="195" spans="1:1">
      <c r="A195" s="96"/>
    </row>
    <row r="196" spans="1:1">
      <c r="A196" s="96"/>
    </row>
    <row r="197" spans="1:1">
      <c r="A197" s="96"/>
    </row>
    <row r="198" spans="1:1">
      <c r="A198" s="96"/>
    </row>
    <row r="199" spans="1:1">
      <c r="A199" s="96"/>
    </row>
    <row r="200" spans="1:1">
      <c r="A200" s="96"/>
    </row>
    <row r="201" spans="1:1">
      <c r="A201" s="96"/>
    </row>
    <row r="202" spans="1:1">
      <c r="A202" s="96"/>
    </row>
    <row r="203" spans="1:1">
      <c r="A203" s="96"/>
    </row>
    <row r="204" spans="1:1">
      <c r="A204" s="96"/>
    </row>
    <row r="205" spans="1:1">
      <c r="A205" s="96"/>
    </row>
    <row r="206" spans="1:1">
      <c r="A206" s="96"/>
    </row>
    <row r="207" spans="1:1">
      <c r="A207" s="96"/>
    </row>
    <row r="208" spans="1:1">
      <c r="A208" s="96"/>
    </row>
    <row r="209" spans="1:1">
      <c r="A209" s="96"/>
    </row>
    <row r="210" spans="1:1">
      <c r="A210" s="96"/>
    </row>
    <row r="211" spans="1:1">
      <c r="A211" s="96"/>
    </row>
    <row r="212" spans="1:1">
      <c r="A212" s="96"/>
    </row>
    <row r="213" spans="1:1">
      <c r="A213" s="96"/>
    </row>
    <row r="214" spans="1:1">
      <c r="A214" s="96"/>
    </row>
    <row r="215" spans="1:1">
      <c r="A215" s="96"/>
    </row>
    <row r="216" spans="1:1">
      <c r="A216" s="96"/>
    </row>
    <row r="217" spans="1:1">
      <c r="A217" s="96"/>
    </row>
    <row r="218" spans="1:1">
      <c r="A218" s="96"/>
    </row>
    <row r="219" spans="1:1">
      <c r="A219" s="96"/>
    </row>
    <row r="220" spans="1:1">
      <c r="A220" s="96"/>
    </row>
    <row r="221" spans="1:1">
      <c r="A221" s="96"/>
    </row>
    <row r="222" spans="1:1">
      <c r="A222" s="96"/>
    </row>
    <row r="223" spans="1:1">
      <c r="A223" s="96"/>
    </row>
    <row r="224" spans="1:1">
      <c r="A224" s="96"/>
    </row>
    <row r="225" spans="1:1">
      <c r="A225" s="96"/>
    </row>
    <row r="226" spans="1:1">
      <c r="A226" s="96"/>
    </row>
    <row r="227" spans="1:1">
      <c r="A227" s="96"/>
    </row>
    <row r="228" spans="1:1">
      <c r="A228" s="96"/>
    </row>
    <row r="229" spans="1:1">
      <c r="A229" s="96"/>
    </row>
    <row r="230" spans="1:1">
      <c r="A230" s="96"/>
    </row>
    <row r="231" spans="1:1">
      <c r="A231" s="96"/>
    </row>
    <row r="232" spans="1:1">
      <c r="A232" s="96"/>
    </row>
    <row r="233" spans="1:1">
      <c r="A233" s="96"/>
    </row>
    <row r="234" spans="1:1">
      <c r="A234" s="96"/>
    </row>
    <row r="235" spans="1:1">
      <c r="A235" s="96"/>
    </row>
    <row r="236" spans="1:1">
      <c r="A236" s="96"/>
    </row>
    <row r="237" spans="1:1">
      <c r="A237" s="96"/>
    </row>
    <row r="238" spans="1:1">
      <c r="A238" s="96"/>
    </row>
    <row r="239" spans="1:1">
      <c r="A239" s="96"/>
    </row>
    <row r="240" spans="1:1">
      <c r="A240" s="96"/>
    </row>
    <row r="241" spans="1:1">
      <c r="A241" s="96"/>
    </row>
    <row r="242" spans="1:1">
      <c r="A242" s="96"/>
    </row>
    <row r="243" spans="1:1">
      <c r="A243" s="96"/>
    </row>
    <row r="244" spans="1:1">
      <c r="A244" s="96"/>
    </row>
    <row r="245" spans="1:1">
      <c r="A245" s="96"/>
    </row>
    <row r="246" spans="1:1">
      <c r="A246" s="96"/>
    </row>
    <row r="247" spans="1:1">
      <c r="A247" s="96"/>
    </row>
    <row r="248" spans="1:1">
      <c r="A248" s="96"/>
    </row>
    <row r="249" spans="1:1">
      <c r="A249" s="96"/>
    </row>
    <row r="250" spans="1:1">
      <c r="A250" s="96"/>
    </row>
    <row r="251" spans="1:1">
      <c r="A251" s="96"/>
    </row>
    <row r="252" spans="1:1">
      <c r="A252" s="96"/>
    </row>
    <row r="253" spans="1:1">
      <c r="A253" s="96"/>
    </row>
    <row r="254" spans="1:1">
      <c r="A254" s="96"/>
    </row>
    <row r="255" spans="1:1">
      <c r="A255" s="96"/>
    </row>
    <row r="256" spans="1:1">
      <c r="A256" s="96"/>
    </row>
    <row r="257" spans="1:1">
      <c r="A257" s="96"/>
    </row>
    <row r="258" spans="1:1">
      <c r="A258" s="96"/>
    </row>
    <row r="259" spans="1:1">
      <c r="A259" s="96"/>
    </row>
    <row r="260" spans="1:1">
      <c r="A260" s="96"/>
    </row>
    <row r="261" spans="1:1">
      <c r="A261" s="96"/>
    </row>
    <row r="262" spans="1:1">
      <c r="A262" s="96"/>
    </row>
    <row r="263" spans="1:1">
      <c r="A263" s="96"/>
    </row>
    <row r="264" spans="1:1">
      <c r="A264" s="96"/>
    </row>
    <row r="265" spans="1:1">
      <c r="A265" s="96"/>
    </row>
    <row r="266" spans="1:1">
      <c r="A266" s="96"/>
    </row>
    <row r="267" spans="1:1">
      <c r="A267" s="96"/>
    </row>
    <row r="268" spans="1:1">
      <c r="A268" s="96"/>
    </row>
    <row r="269" spans="1:1">
      <c r="A269" s="96"/>
    </row>
    <row r="270" spans="1:1">
      <c r="A270" s="96"/>
    </row>
    <row r="271" spans="1:1">
      <c r="A271" s="96"/>
    </row>
    <row r="272" spans="1:1">
      <c r="A272" s="96"/>
    </row>
    <row r="273" spans="1:1">
      <c r="A273" s="96"/>
    </row>
    <row r="274" spans="1:1">
      <c r="A274" s="96"/>
    </row>
    <row r="275" spans="1:1">
      <c r="A275" s="96"/>
    </row>
    <row r="276" spans="1:1">
      <c r="A276" s="96"/>
    </row>
    <row r="277" spans="1:1">
      <c r="A277" s="96"/>
    </row>
    <row r="278" spans="1:1">
      <c r="A278" s="96"/>
    </row>
    <row r="279" spans="1:1">
      <c r="A279" s="96"/>
    </row>
    <row r="280" spans="1:1">
      <c r="A280" s="96"/>
    </row>
    <row r="281" spans="1:1">
      <c r="A281" s="96"/>
    </row>
    <row r="282" spans="1:1">
      <c r="A282" s="96"/>
    </row>
    <row r="283" spans="1:1">
      <c r="A283" s="96"/>
    </row>
    <row r="284" spans="1:1">
      <c r="A284" s="96"/>
    </row>
    <row r="285" spans="1:1">
      <c r="A285" s="96"/>
    </row>
    <row r="286" spans="1:1">
      <c r="A286" s="96"/>
    </row>
    <row r="287" spans="1:1">
      <c r="A287" s="96"/>
    </row>
    <row r="288" spans="1:1">
      <c r="A288" s="96"/>
    </row>
    <row r="289" spans="1:1">
      <c r="A289" s="96"/>
    </row>
    <row r="290" spans="1:1">
      <c r="A290" s="96"/>
    </row>
    <row r="291" spans="1:1">
      <c r="A291" s="96"/>
    </row>
    <row r="292" spans="1:1">
      <c r="A292" s="96"/>
    </row>
    <row r="293" spans="1:1">
      <c r="A293" s="96"/>
    </row>
    <row r="294" spans="1:1">
      <c r="A294" s="96"/>
    </row>
    <row r="295" spans="1:1">
      <c r="A295" s="96"/>
    </row>
    <row r="296" spans="1:1">
      <c r="A296" s="96"/>
    </row>
    <row r="297" spans="1:1">
      <c r="A297" s="96"/>
    </row>
    <row r="298" spans="1:1">
      <c r="A298" s="96"/>
    </row>
    <row r="299" spans="1:1">
      <c r="A299" s="96"/>
    </row>
    <row r="300" spans="1:1">
      <c r="A300" s="96"/>
    </row>
    <row r="301" spans="1:1">
      <c r="A301" s="96"/>
    </row>
    <row r="302" spans="1:1">
      <c r="A302" s="96"/>
    </row>
    <row r="303" spans="1:1">
      <c r="A303" s="96"/>
    </row>
    <row r="304" spans="1:1">
      <c r="A304" s="96"/>
    </row>
    <row r="305" spans="1:1">
      <c r="A305" s="96"/>
    </row>
    <row r="306" spans="1:1">
      <c r="A306" s="96"/>
    </row>
    <row r="307" spans="1:1">
      <c r="A307" s="96"/>
    </row>
    <row r="308" spans="1:1">
      <c r="A308" s="96"/>
    </row>
    <row r="309" spans="1:1">
      <c r="A309" s="96"/>
    </row>
    <row r="310" spans="1:1">
      <c r="A310" s="96"/>
    </row>
    <row r="311" spans="1:1">
      <c r="A311" s="96"/>
    </row>
    <row r="312" spans="1:1">
      <c r="A312" s="96"/>
    </row>
    <row r="313" spans="1:1">
      <c r="A313" s="96"/>
    </row>
    <row r="314" spans="1:1">
      <c r="A314" s="96"/>
    </row>
    <row r="315" spans="1:1">
      <c r="A315" s="96"/>
    </row>
    <row r="316" spans="1:1">
      <c r="A316" s="96"/>
    </row>
    <row r="317" spans="1:1">
      <c r="A317" s="96"/>
    </row>
    <row r="318" spans="1:1">
      <c r="A318" s="96"/>
    </row>
    <row r="319" spans="1:1">
      <c r="A319" s="96"/>
    </row>
    <row r="320" spans="1:1">
      <c r="A320" s="96"/>
    </row>
    <row r="321" spans="1:1">
      <c r="A321" s="96"/>
    </row>
    <row r="322" spans="1:1">
      <c r="A322" s="96"/>
    </row>
    <row r="323" spans="1:1">
      <c r="A323" s="96"/>
    </row>
    <row r="324" spans="1:1">
      <c r="A324" s="96"/>
    </row>
    <row r="325" spans="1:1">
      <c r="A325" s="96"/>
    </row>
    <row r="326" spans="1:1">
      <c r="A326" s="96"/>
    </row>
    <row r="327" spans="1:1">
      <c r="A327" s="96"/>
    </row>
    <row r="328" spans="1:1">
      <c r="A328" s="96"/>
    </row>
    <row r="329" spans="1:1">
      <c r="A329" s="96"/>
    </row>
    <row r="330" spans="1:1">
      <c r="A330" s="96"/>
    </row>
    <row r="331" spans="1:1">
      <c r="A331" s="96"/>
    </row>
    <row r="332" spans="1:1">
      <c r="A332" s="96"/>
    </row>
    <row r="333" spans="1:1">
      <c r="A333" s="96"/>
    </row>
    <row r="334" spans="1:1">
      <c r="A334" s="96"/>
    </row>
    <row r="335" spans="1:1">
      <c r="A335" s="96"/>
    </row>
    <row r="336" spans="1:1">
      <c r="A336" s="96"/>
    </row>
    <row r="337" spans="1:1">
      <c r="A337" s="96"/>
    </row>
    <row r="338" spans="1:1">
      <c r="A338" s="96"/>
    </row>
    <row r="339" spans="1:1">
      <c r="A339" s="96"/>
    </row>
    <row r="340" spans="1:1">
      <c r="A340" s="96"/>
    </row>
    <row r="341" spans="1:1">
      <c r="A341" s="96"/>
    </row>
    <row r="342" spans="1:1">
      <c r="A342" s="96"/>
    </row>
    <row r="343" spans="1:1">
      <c r="A343" s="96"/>
    </row>
    <row r="344" spans="1:1">
      <c r="A344" s="96"/>
    </row>
    <row r="345" spans="1:1">
      <c r="A345" s="96"/>
    </row>
    <row r="346" spans="1:1">
      <c r="A346" s="96"/>
    </row>
    <row r="347" spans="1:1">
      <c r="A347" s="96"/>
    </row>
    <row r="348" spans="1:1">
      <c r="A348" s="96"/>
    </row>
    <row r="349" spans="1:1">
      <c r="A349" s="96"/>
    </row>
    <row r="350" spans="1:1">
      <c r="A350" s="96"/>
    </row>
    <row r="351" spans="1:1">
      <c r="A351" s="96"/>
    </row>
    <row r="352" spans="1:1">
      <c r="A352" s="96"/>
    </row>
    <row r="353" spans="1:1">
      <c r="A353" s="96"/>
    </row>
    <row r="354" spans="1:1">
      <c r="A354" s="96"/>
    </row>
    <row r="355" spans="1:1">
      <c r="A355" s="96"/>
    </row>
    <row r="356" spans="1:1">
      <c r="A356" s="96"/>
    </row>
    <row r="357" spans="1:1">
      <c r="A357" s="96"/>
    </row>
    <row r="358" spans="1:1">
      <c r="A358" s="96"/>
    </row>
    <row r="359" spans="1:1">
      <c r="A359" s="96"/>
    </row>
    <row r="360" spans="1:1">
      <c r="A360" s="96"/>
    </row>
    <row r="361" spans="1:1">
      <c r="A361" s="96"/>
    </row>
    <row r="362" spans="1:1">
      <c r="A362" s="96"/>
    </row>
    <row r="363" spans="1:1">
      <c r="A363" s="96"/>
    </row>
    <row r="364" spans="1:1">
      <c r="A364" s="96"/>
    </row>
    <row r="365" spans="1:1">
      <c r="A365" s="96"/>
    </row>
    <row r="366" spans="1:1">
      <c r="A366" s="96"/>
    </row>
    <row r="367" spans="1:1">
      <c r="A367" s="96"/>
    </row>
    <row r="368" spans="1:1">
      <c r="A368" s="96"/>
    </row>
    <row r="369" spans="1:1">
      <c r="A369" s="96"/>
    </row>
    <row r="370" spans="1:1">
      <c r="A370" s="96"/>
    </row>
    <row r="371" spans="1:1">
      <c r="A371" s="96"/>
    </row>
    <row r="372" spans="1:1">
      <c r="A372" s="96"/>
    </row>
    <row r="373" spans="1:1">
      <c r="A373" s="96"/>
    </row>
    <row r="374" spans="1:1">
      <c r="A374" s="96"/>
    </row>
    <row r="375" spans="1:1">
      <c r="A375" s="96"/>
    </row>
    <row r="376" spans="1:1">
      <c r="A376" s="96"/>
    </row>
    <row r="377" spans="1:1">
      <c r="A377" s="96"/>
    </row>
    <row r="378" spans="1:1">
      <c r="A378" s="96"/>
    </row>
    <row r="379" spans="1:1">
      <c r="A379" s="96"/>
    </row>
    <row r="380" spans="1:1">
      <c r="A380" s="96"/>
    </row>
    <row r="381" spans="1:1">
      <c r="A381" s="96"/>
    </row>
    <row r="382" spans="1:1">
      <c r="A382" s="96"/>
    </row>
    <row r="383" spans="1:1">
      <c r="A383" s="96"/>
    </row>
    <row r="384" spans="1:1">
      <c r="A384" s="96"/>
    </row>
    <row r="385" spans="1:1">
      <c r="A385" s="96"/>
    </row>
    <row r="386" spans="1:1">
      <c r="A386" s="96"/>
    </row>
    <row r="387" spans="1:1">
      <c r="A387" s="96"/>
    </row>
    <row r="388" spans="1:1">
      <c r="A388" s="96"/>
    </row>
    <row r="389" spans="1:1">
      <c r="A389" s="96"/>
    </row>
    <row r="390" spans="1:1">
      <c r="A390" s="96"/>
    </row>
    <row r="391" spans="1:1">
      <c r="A391" s="96"/>
    </row>
    <row r="392" spans="1:1">
      <c r="A392" s="96"/>
    </row>
    <row r="393" spans="1:1">
      <c r="A393" s="96"/>
    </row>
    <row r="394" spans="1:1">
      <c r="A394" s="96"/>
    </row>
    <row r="395" spans="1:1">
      <c r="A395" s="96"/>
    </row>
    <row r="396" spans="1:1">
      <c r="A396" s="96"/>
    </row>
    <row r="397" spans="1:1">
      <c r="A397" s="96"/>
    </row>
    <row r="398" spans="1:1">
      <c r="A398" s="96"/>
    </row>
    <row r="399" spans="1:1">
      <c r="A399" s="96"/>
    </row>
    <row r="400" spans="1:1">
      <c r="A400" s="96"/>
    </row>
    <row r="401" spans="1:1">
      <c r="A401" s="96"/>
    </row>
    <row r="402" spans="1:1">
      <c r="A402" s="96"/>
    </row>
    <row r="403" spans="1:1">
      <c r="A403" s="96"/>
    </row>
    <row r="404" spans="1:1">
      <c r="A404" s="96"/>
    </row>
    <row r="405" spans="1:1">
      <c r="A405" s="96"/>
    </row>
    <row r="406" spans="1:1">
      <c r="A406" s="96"/>
    </row>
    <row r="407" spans="1:1">
      <c r="A407" s="96"/>
    </row>
    <row r="408" spans="1:1">
      <c r="A408" s="96"/>
    </row>
    <row r="409" spans="1:1">
      <c r="A409" s="96"/>
    </row>
    <row r="410" spans="1:1">
      <c r="A410" s="96"/>
    </row>
    <row r="411" spans="1:1">
      <c r="A411" s="96"/>
    </row>
    <row r="412" spans="1:1">
      <c r="A412" s="96"/>
    </row>
    <row r="413" spans="1:1">
      <c r="A413" s="96"/>
    </row>
    <row r="414" spans="1:1">
      <c r="A414" s="96"/>
    </row>
    <row r="415" spans="1:1">
      <c r="A415" s="96"/>
    </row>
    <row r="416" spans="1:1">
      <c r="A416" s="96"/>
    </row>
    <row r="417" spans="1:1">
      <c r="A417" s="96"/>
    </row>
    <row r="418" spans="1:1">
      <c r="A418" s="96"/>
    </row>
    <row r="419" spans="1:1">
      <c r="A419" s="96"/>
    </row>
    <row r="420" spans="1:1">
      <c r="A420" s="96"/>
    </row>
    <row r="421" spans="1:1">
      <c r="A421" s="96"/>
    </row>
    <row r="422" spans="1:1">
      <c r="A422" s="96"/>
    </row>
    <row r="423" spans="1:1">
      <c r="A423" s="96"/>
    </row>
    <row r="424" spans="1:1">
      <c r="A424" s="96"/>
    </row>
    <row r="425" spans="1:1">
      <c r="A425" s="96"/>
    </row>
    <row r="426" spans="1:1">
      <c r="A426" s="96"/>
    </row>
    <row r="427" spans="1:1">
      <c r="A427" s="96"/>
    </row>
    <row r="428" spans="1:1">
      <c r="A428" s="96"/>
    </row>
    <row r="429" spans="1:1">
      <c r="A429" s="96"/>
    </row>
    <row r="430" spans="1:1">
      <c r="A430" s="96"/>
    </row>
    <row r="431" spans="1:1">
      <c r="A431" s="96"/>
    </row>
    <row r="432" spans="1:1">
      <c r="A432" s="96"/>
    </row>
    <row r="433" spans="1:1">
      <c r="A433" s="96"/>
    </row>
    <row r="434" spans="1:1">
      <c r="A434" s="96"/>
    </row>
    <row r="435" spans="1:1">
      <c r="A435" s="96"/>
    </row>
    <row r="436" spans="1:1">
      <c r="A436" s="96"/>
    </row>
    <row r="437" spans="1:1">
      <c r="A437" s="96"/>
    </row>
    <row r="438" spans="1:1">
      <c r="A438" s="96"/>
    </row>
    <row r="439" spans="1:1">
      <c r="A439" s="96"/>
    </row>
    <row r="440" spans="1:1">
      <c r="A440" s="96"/>
    </row>
    <row r="441" spans="1:1">
      <c r="A441" s="96"/>
    </row>
    <row r="442" spans="1:1">
      <c r="A442" s="96"/>
    </row>
    <row r="443" spans="1:1">
      <c r="A443" s="96"/>
    </row>
    <row r="444" spans="1:1">
      <c r="A444" s="96"/>
    </row>
    <row r="445" spans="1:1">
      <c r="A445" s="96"/>
    </row>
    <row r="446" spans="1:1">
      <c r="A446" s="96"/>
    </row>
    <row r="447" spans="1:1">
      <c r="A447" s="96"/>
    </row>
    <row r="448" spans="1:1">
      <c r="A448" s="96"/>
    </row>
    <row r="449" spans="1:1">
      <c r="A449" s="96"/>
    </row>
    <row r="450" spans="1:1">
      <c r="A450" s="96"/>
    </row>
    <row r="451" spans="1:1">
      <c r="A451" s="96"/>
    </row>
    <row r="452" spans="1:1">
      <c r="A452" s="96"/>
    </row>
    <row r="453" spans="1:1">
      <c r="A453" s="96"/>
    </row>
    <row r="454" spans="1:1">
      <c r="A454" s="96"/>
    </row>
    <row r="455" spans="1:1">
      <c r="A455" s="96"/>
    </row>
    <row r="456" spans="1:1">
      <c r="A456" s="96"/>
    </row>
    <row r="457" spans="1:1">
      <c r="A457" s="96"/>
    </row>
    <row r="458" spans="1:1">
      <c r="A458" s="96"/>
    </row>
    <row r="459" spans="1:1">
      <c r="A459" s="96"/>
    </row>
    <row r="460" spans="1:1">
      <c r="A460" s="96"/>
    </row>
    <row r="461" spans="1:1">
      <c r="A461" s="96"/>
    </row>
    <row r="462" spans="1:1">
      <c r="A462" s="96"/>
    </row>
    <row r="463" spans="1:1">
      <c r="A463" s="96"/>
    </row>
    <row r="464" spans="1:1">
      <c r="A464" s="96"/>
    </row>
    <row r="465" spans="1:1">
      <c r="A465" s="96"/>
    </row>
    <row r="466" spans="1:1">
      <c r="A466" s="96"/>
    </row>
    <row r="467" spans="1:1">
      <c r="A467" s="96"/>
    </row>
    <row r="468" spans="1:1">
      <c r="A468" s="96"/>
    </row>
    <row r="469" spans="1:1">
      <c r="A469" s="96"/>
    </row>
    <row r="470" spans="1:1">
      <c r="A470" s="96"/>
    </row>
    <row r="471" spans="1:1">
      <c r="A471" s="96"/>
    </row>
    <row r="472" spans="1:1">
      <c r="A472" s="96"/>
    </row>
    <row r="473" spans="1:1">
      <c r="A473" s="96"/>
    </row>
    <row r="474" spans="1:1">
      <c r="A474" s="96"/>
    </row>
    <row r="475" spans="1:1">
      <c r="A475" s="96"/>
    </row>
    <row r="476" spans="1:1">
      <c r="A476" s="96"/>
    </row>
    <row r="477" spans="1:1">
      <c r="A477" s="96"/>
    </row>
    <row r="478" spans="1:1">
      <c r="A478" s="96"/>
    </row>
    <row r="479" spans="1:1">
      <c r="A479" s="96"/>
    </row>
    <row r="480" spans="1:1">
      <c r="A480" s="96"/>
    </row>
    <row r="481" spans="1:1">
      <c r="A481" s="96"/>
    </row>
    <row r="482" spans="1:1">
      <c r="A482" s="96"/>
    </row>
    <row r="483" spans="1:1">
      <c r="A483" s="96"/>
    </row>
    <row r="484" spans="1:1">
      <c r="A484" s="96"/>
    </row>
    <row r="485" spans="1:1">
      <c r="A485" s="96"/>
    </row>
    <row r="486" spans="1:1">
      <c r="A486" s="96"/>
    </row>
    <row r="487" spans="1:1">
      <c r="A487" s="96"/>
    </row>
    <row r="488" spans="1:1">
      <c r="A488" s="96"/>
    </row>
    <row r="489" spans="1:1">
      <c r="A489" s="96"/>
    </row>
    <row r="490" spans="1:1">
      <c r="A490" s="96"/>
    </row>
    <row r="491" spans="1:1">
      <c r="A491" s="96"/>
    </row>
    <row r="492" spans="1:1">
      <c r="A492" s="96"/>
    </row>
    <row r="493" spans="1:1">
      <c r="A493" s="96"/>
    </row>
    <row r="494" spans="1:1">
      <c r="A494" s="96"/>
    </row>
    <row r="495" spans="1:1">
      <c r="A495" s="96"/>
    </row>
    <row r="496" spans="1:1">
      <c r="A496" s="96"/>
    </row>
    <row r="497" spans="1:1">
      <c r="A497" s="96"/>
    </row>
    <row r="498" spans="1:1">
      <c r="A498" s="96"/>
    </row>
    <row r="499" spans="1:1">
      <c r="A499" s="96"/>
    </row>
    <row r="500" spans="1:1">
      <c r="A500" s="96"/>
    </row>
    <row r="501" spans="1:1">
      <c r="A501" s="96"/>
    </row>
    <row r="502" spans="1:1">
      <c r="A502" s="96"/>
    </row>
    <row r="503" spans="1:1">
      <c r="A503" s="96"/>
    </row>
    <row r="504" spans="1:1">
      <c r="A504" s="96"/>
    </row>
    <row r="505" spans="1:1">
      <c r="A505" s="96"/>
    </row>
    <row r="506" spans="1:1">
      <c r="A506" s="96"/>
    </row>
    <row r="507" spans="1:1">
      <c r="A507" s="96"/>
    </row>
    <row r="508" spans="1:1">
      <c r="A508" s="96"/>
    </row>
    <row r="509" spans="1:1">
      <c r="A509" s="96"/>
    </row>
    <row r="510" spans="1:1">
      <c r="A510" s="96"/>
    </row>
    <row r="511" spans="1:1">
      <c r="A511" s="96"/>
    </row>
    <row r="512" spans="1:1">
      <c r="A512" s="96"/>
    </row>
    <row r="513" spans="1:1">
      <c r="A513" s="96"/>
    </row>
    <row r="514" spans="1:1">
      <c r="A514" s="96"/>
    </row>
    <row r="515" spans="1:1">
      <c r="A515" s="96"/>
    </row>
    <row r="516" spans="1:1">
      <c r="A516" s="96"/>
    </row>
    <row r="517" spans="1:1">
      <c r="A517" s="96"/>
    </row>
    <row r="518" spans="1:1">
      <c r="A518" s="96"/>
    </row>
    <row r="519" spans="1:1">
      <c r="A519" s="96"/>
    </row>
    <row r="520" spans="1:1">
      <c r="A520" s="96"/>
    </row>
    <row r="521" spans="1:1">
      <c r="A521" s="96"/>
    </row>
    <row r="522" spans="1:1">
      <c r="A522" s="96"/>
    </row>
    <row r="523" spans="1:1">
      <c r="A523" s="96"/>
    </row>
    <row r="524" spans="1:1">
      <c r="A524" s="96"/>
    </row>
    <row r="525" spans="1:1">
      <c r="A525" s="96"/>
    </row>
    <row r="526" spans="1:1">
      <c r="A526" s="96"/>
    </row>
    <row r="527" spans="1:1">
      <c r="A527" s="96"/>
    </row>
    <row r="528" spans="1:1">
      <c r="A528" s="96"/>
    </row>
    <row r="529" spans="1:1">
      <c r="A529" s="96"/>
    </row>
    <row r="530" spans="1:1">
      <c r="A530" s="96"/>
    </row>
    <row r="531" spans="1:1">
      <c r="A531" s="96"/>
    </row>
    <row r="532" spans="1:1">
      <c r="A532" s="96"/>
    </row>
    <row r="533" spans="1:1">
      <c r="A533" s="96"/>
    </row>
    <row r="534" spans="1:1">
      <c r="A534" s="96"/>
    </row>
    <row r="535" spans="1:1">
      <c r="A535" s="96"/>
    </row>
    <row r="536" spans="1:1">
      <c r="A536" s="96"/>
    </row>
    <row r="537" spans="1:1">
      <c r="A537" s="96"/>
    </row>
    <row r="538" spans="1:1">
      <c r="A538" s="96"/>
    </row>
    <row r="539" spans="1:1">
      <c r="A539" s="96"/>
    </row>
    <row r="540" spans="1:1">
      <c r="A540" s="96"/>
    </row>
    <row r="541" spans="1:1">
      <c r="A541" s="96"/>
    </row>
    <row r="542" spans="1:1">
      <c r="A542" s="96"/>
    </row>
    <row r="543" spans="1:1">
      <c r="A543" s="96"/>
    </row>
    <row r="544" spans="1:1">
      <c r="A544" s="96"/>
    </row>
    <row r="545" spans="1:1">
      <c r="A545" s="96"/>
    </row>
    <row r="546" spans="1:1">
      <c r="A546" s="96"/>
    </row>
    <row r="547" spans="1:1">
      <c r="A547" s="96"/>
    </row>
    <row r="548" spans="1:1">
      <c r="A548" s="96"/>
    </row>
    <row r="549" spans="1:1">
      <c r="A549" s="96"/>
    </row>
    <row r="550" spans="1:1">
      <c r="A550" s="96"/>
    </row>
    <row r="551" spans="1:1">
      <c r="A551" s="96"/>
    </row>
    <row r="552" spans="1:1">
      <c r="A552" s="96"/>
    </row>
    <row r="553" spans="1:1">
      <c r="A553" s="96"/>
    </row>
    <row r="554" spans="1:1">
      <c r="A554" s="96"/>
    </row>
    <row r="555" spans="1:1">
      <c r="A555" s="96"/>
    </row>
    <row r="556" spans="1:1">
      <c r="A556" s="96"/>
    </row>
    <row r="557" spans="1:1">
      <c r="A557" s="96"/>
    </row>
    <row r="558" spans="1:1">
      <c r="A558" s="96"/>
    </row>
    <row r="559" spans="1:1">
      <c r="A559" s="96"/>
    </row>
    <row r="560" spans="1:1">
      <c r="A560" s="96"/>
    </row>
    <row r="561" spans="1:1">
      <c r="A561" s="96"/>
    </row>
    <row r="562" spans="1:1">
      <c r="A562" s="96"/>
    </row>
    <row r="563" spans="1:1">
      <c r="A563" s="96"/>
    </row>
    <row r="564" spans="1:1">
      <c r="A564" s="96"/>
    </row>
    <row r="565" spans="1:1">
      <c r="A565" s="96"/>
    </row>
    <row r="566" spans="1:1">
      <c r="A566" s="96"/>
    </row>
    <row r="567" spans="1:1">
      <c r="A567" s="96"/>
    </row>
    <row r="568" spans="1:1">
      <c r="A568" s="96"/>
    </row>
    <row r="569" spans="1:1">
      <c r="A569" s="96"/>
    </row>
    <row r="570" spans="1:1">
      <c r="A570" s="96"/>
    </row>
    <row r="571" spans="1:1">
      <c r="A571" s="96"/>
    </row>
    <row r="572" spans="1:1">
      <c r="A572" s="96"/>
    </row>
    <row r="573" spans="1:1">
      <c r="A573" s="96"/>
    </row>
    <row r="574" spans="1:1">
      <c r="A574" s="96"/>
    </row>
    <row r="575" spans="1:1">
      <c r="A575" s="96"/>
    </row>
    <row r="576" spans="1:1">
      <c r="A576" s="96"/>
    </row>
    <row r="577" spans="1:1">
      <c r="A577" s="96"/>
    </row>
    <row r="578" spans="1:1">
      <c r="A578" s="96"/>
    </row>
    <row r="579" spans="1:1">
      <c r="A579" s="96"/>
    </row>
    <row r="580" spans="1:1">
      <c r="A580" s="96"/>
    </row>
    <row r="581" spans="1:1">
      <c r="A581" s="96"/>
    </row>
    <row r="582" spans="1:1">
      <c r="A582" s="96"/>
    </row>
    <row r="583" spans="1:1">
      <c r="A583" s="96"/>
    </row>
    <row r="584" spans="1:1">
      <c r="A584" s="96"/>
    </row>
    <row r="585" spans="1:1">
      <c r="A585" s="96"/>
    </row>
    <row r="586" spans="1:1">
      <c r="A586" s="96"/>
    </row>
    <row r="587" spans="1:1">
      <c r="A587" s="96"/>
    </row>
    <row r="588" spans="1:1">
      <c r="A588" s="96"/>
    </row>
    <row r="589" spans="1:1">
      <c r="A589" s="96"/>
    </row>
    <row r="590" spans="1:1">
      <c r="A590" s="96"/>
    </row>
    <row r="591" spans="1:1">
      <c r="A591" s="96"/>
    </row>
    <row r="592" spans="1:1">
      <c r="A592" s="96"/>
    </row>
    <row r="593" spans="1:1">
      <c r="A593" s="96"/>
    </row>
    <row r="594" spans="1:1">
      <c r="A594" s="96"/>
    </row>
    <row r="595" spans="1:1">
      <c r="A595" s="96"/>
    </row>
    <row r="596" spans="1:1">
      <c r="A596" s="96"/>
    </row>
    <row r="597" spans="1:1">
      <c r="A597" s="96"/>
    </row>
    <row r="598" spans="1:1">
      <c r="A598" s="96"/>
    </row>
    <row r="599" spans="1:1">
      <c r="A599" s="96"/>
    </row>
    <row r="600" spans="1:1">
      <c r="A600" s="96"/>
    </row>
    <row r="601" spans="1:1">
      <c r="A601" s="96"/>
    </row>
    <row r="602" spans="1:1">
      <c r="A602" s="96"/>
    </row>
    <row r="603" spans="1:1">
      <c r="A603" s="96"/>
    </row>
    <row r="604" spans="1:1">
      <c r="A604" s="96"/>
    </row>
    <row r="605" spans="1:1">
      <c r="A605" s="96"/>
    </row>
    <row r="606" spans="1:1">
      <c r="A606" s="96"/>
    </row>
    <row r="607" spans="1:1">
      <c r="A607" s="96"/>
    </row>
    <row r="608" spans="1:1">
      <c r="A608" s="96"/>
    </row>
    <row r="609" spans="1:1">
      <c r="A609" s="96"/>
    </row>
    <row r="610" spans="1:1">
      <c r="A610" s="96"/>
    </row>
    <row r="611" spans="1:1">
      <c r="A611" s="96"/>
    </row>
    <row r="612" spans="1:1">
      <c r="A612" s="96"/>
    </row>
    <row r="613" spans="1:1">
      <c r="A613" s="96"/>
    </row>
    <row r="614" spans="1:1">
      <c r="A614" s="96"/>
    </row>
    <row r="615" spans="1:1">
      <c r="A615" s="96"/>
    </row>
    <row r="616" spans="1:1">
      <c r="A616" s="96"/>
    </row>
    <row r="617" spans="1:1">
      <c r="A617" s="96"/>
    </row>
    <row r="618" spans="1:1">
      <c r="A618" s="96"/>
    </row>
    <row r="619" spans="1:1">
      <c r="A619" s="96"/>
    </row>
    <row r="620" spans="1:1">
      <c r="A620" s="96"/>
    </row>
    <row r="621" spans="1:1">
      <c r="A621" s="96"/>
    </row>
    <row r="622" spans="1:1">
      <c r="A622" s="96"/>
    </row>
    <row r="623" spans="1:1">
      <c r="A623" s="96"/>
    </row>
    <row r="624" spans="1:1">
      <c r="A624" s="96"/>
    </row>
    <row r="625" spans="1:1">
      <c r="A625" s="96"/>
    </row>
    <row r="626" spans="1:1">
      <c r="A626" s="96"/>
    </row>
    <row r="627" spans="1:1">
      <c r="A627" s="96"/>
    </row>
    <row r="628" spans="1:1">
      <c r="A628" s="96"/>
    </row>
    <row r="629" spans="1:1">
      <c r="A629" s="96"/>
    </row>
    <row r="630" spans="1:1">
      <c r="A630" s="96"/>
    </row>
    <row r="631" spans="1:1">
      <c r="A631" s="96"/>
    </row>
    <row r="632" spans="1:1">
      <c r="A632" s="96"/>
    </row>
    <row r="633" spans="1:1">
      <c r="A633" s="96"/>
    </row>
    <row r="634" spans="1:1">
      <c r="A634" s="96"/>
    </row>
    <row r="635" spans="1:1">
      <c r="A635" s="96"/>
    </row>
    <row r="636" spans="1:1">
      <c r="A636" s="96"/>
    </row>
    <row r="637" spans="1:1">
      <c r="A637" s="96"/>
    </row>
    <row r="638" spans="1:1">
      <c r="A638" s="96"/>
    </row>
    <row r="639" spans="1:1">
      <c r="A639" s="96"/>
    </row>
    <row r="640" spans="1:1">
      <c r="A640" s="96"/>
    </row>
    <row r="641" spans="1:1">
      <c r="A641" s="96"/>
    </row>
    <row r="642" spans="1:1">
      <c r="A642" s="96"/>
    </row>
    <row r="643" spans="1:1">
      <c r="A643" s="96"/>
    </row>
    <row r="644" spans="1:1">
      <c r="A644" s="96"/>
    </row>
    <row r="645" spans="1:1">
      <c r="A645" s="96"/>
    </row>
    <row r="646" spans="1:1">
      <c r="A646" s="96"/>
    </row>
    <row r="647" spans="1:1">
      <c r="A647" s="96"/>
    </row>
    <row r="648" spans="1:1">
      <c r="A648" s="96"/>
    </row>
    <row r="649" spans="1:1">
      <c r="A649" s="96"/>
    </row>
    <row r="650" spans="1:1">
      <c r="A650" s="96"/>
    </row>
    <row r="651" spans="1:1">
      <c r="A651" s="96"/>
    </row>
    <row r="652" spans="1:1">
      <c r="A652" s="96"/>
    </row>
    <row r="653" spans="1:1">
      <c r="A653" s="96"/>
    </row>
    <row r="654" spans="1:1">
      <c r="A654" s="96"/>
    </row>
    <row r="655" spans="1:1">
      <c r="A655" s="96"/>
    </row>
    <row r="656" spans="1:1">
      <c r="A656" s="96"/>
    </row>
    <row r="657" spans="1:1">
      <c r="A657" s="96"/>
    </row>
    <row r="658" spans="1:1">
      <c r="A658" s="96"/>
    </row>
    <row r="659" spans="1:1">
      <c r="A659" s="96"/>
    </row>
    <row r="660" spans="1:1">
      <c r="A660" s="96"/>
    </row>
    <row r="661" spans="1:1">
      <c r="A661" s="96"/>
    </row>
    <row r="662" spans="1:1">
      <c r="A662" s="96"/>
    </row>
    <row r="663" spans="1:1">
      <c r="A663" s="96"/>
    </row>
    <row r="664" spans="1:1">
      <c r="A664" s="96"/>
    </row>
    <row r="665" spans="1:1">
      <c r="A665" s="96"/>
    </row>
    <row r="666" spans="1:1">
      <c r="A666" s="96"/>
    </row>
    <row r="667" spans="1:1">
      <c r="A667" s="96"/>
    </row>
    <row r="668" spans="1:1">
      <c r="A668" s="96"/>
    </row>
    <row r="669" spans="1:1">
      <c r="A669" s="96"/>
    </row>
    <row r="670" spans="1:1">
      <c r="A670" s="96"/>
    </row>
    <row r="671" spans="1:1">
      <c r="A671" s="96"/>
    </row>
    <row r="672" spans="1:1">
      <c r="A672" s="96"/>
    </row>
    <row r="673" spans="1:1">
      <c r="A673" s="96"/>
    </row>
    <row r="674" spans="1:1">
      <c r="A674" s="96"/>
    </row>
    <row r="675" spans="1:1">
      <c r="A675" s="96"/>
    </row>
    <row r="676" spans="1:1">
      <c r="A676" s="96"/>
    </row>
    <row r="677" spans="1:1">
      <c r="A677" s="96"/>
    </row>
    <row r="678" spans="1:1">
      <c r="A678" s="96"/>
    </row>
    <row r="679" spans="1:1">
      <c r="A679" s="96"/>
    </row>
    <row r="680" spans="1:1">
      <c r="A680" s="96"/>
    </row>
    <row r="681" spans="1:1">
      <c r="A681" s="96"/>
    </row>
    <row r="682" spans="1:1">
      <c r="A682" s="96"/>
    </row>
    <row r="683" spans="1:1">
      <c r="A683" s="96"/>
    </row>
    <row r="684" spans="1:1">
      <c r="A684" s="96"/>
    </row>
    <row r="685" spans="1:1">
      <c r="A685" s="96"/>
    </row>
    <row r="686" spans="1:1">
      <c r="A686" s="96"/>
    </row>
    <row r="687" spans="1:1">
      <c r="A687" s="96"/>
    </row>
    <row r="688" spans="1:1">
      <c r="A688" s="96"/>
    </row>
    <row r="689" spans="1:1">
      <c r="A689" s="96"/>
    </row>
    <row r="690" spans="1:1">
      <c r="A690" s="96"/>
    </row>
    <row r="691" spans="1:1">
      <c r="A691" s="96"/>
    </row>
    <row r="692" spans="1:1">
      <c r="A692" s="96"/>
    </row>
    <row r="693" spans="1:1">
      <c r="A693" s="96"/>
    </row>
    <row r="694" spans="1:1">
      <c r="A694" s="96"/>
    </row>
    <row r="695" spans="1:1">
      <c r="A695" s="96"/>
    </row>
    <row r="696" spans="1:1">
      <c r="A696" s="96"/>
    </row>
    <row r="697" spans="1:1">
      <c r="A697" s="96"/>
    </row>
    <row r="698" spans="1:1">
      <c r="A698" s="96"/>
    </row>
    <row r="699" spans="1:1">
      <c r="A699" s="96"/>
    </row>
    <row r="700" spans="1:1">
      <c r="A700" s="96"/>
    </row>
    <row r="701" spans="1:1">
      <c r="A701" s="96"/>
    </row>
    <row r="702" spans="1:1">
      <c r="A702" s="96"/>
    </row>
    <row r="703" spans="1:1">
      <c r="A703" s="96"/>
    </row>
    <row r="704" spans="1:1">
      <c r="A704" s="96"/>
    </row>
    <row r="705" spans="1:1">
      <c r="A705" s="96"/>
    </row>
    <row r="706" spans="1:1">
      <c r="A706" s="96"/>
    </row>
    <row r="707" spans="1:1">
      <c r="A707" s="96"/>
    </row>
    <row r="708" spans="1:1">
      <c r="A708" s="96"/>
    </row>
    <row r="709" spans="1:1">
      <c r="A709" s="96"/>
    </row>
    <row r="710" spans="1:1">
      <c r="A710" s="96"/>
    </row>
    <row r="711" spans="1:1">
      <c r="A711" s="96"/>
    </row>
    <row r="712" spans="1:1">
      <c r="A712" s="96"/>
    </row>
    <row r="713" spans="1:1">
      <c r="A713" s="96"/>
    </row>
    <row r="714" spans="1:1">
      <c r="A714" s="96"/>
    </row>
    <row r="715" spans="1:1">
      <c r="A715" s="96"/>
    </row>
    <row r="716" spans="1:1">
      <c r="A716" s="96"/>
    </row>
    <row r="717" spans="1:1">
      <c r="A717" s="96"/>
    </row>
    <row r="718" spans="1:1">
      <c r="A718" s="96"/>
    </row>
    <row r="719" spans="1:1">
      <c r="A719" s="96"/>
    </row>
    <row r="720" spans="1:1">
      <c r="A720" s="96"/>
    </row>
    <row r="721" spans="1:1">
      <c r="A721" s="96"/>
    </row>
    <row r="722" spans="1:1">
      <c r="A722" s="96"/>
    </row>
    <row r="723" spans="1:1">
      <c r="A723" s="96"/>
    </row>
    <row r="724" spans="1:1">
      <c r="A724" s="96"/>
    </row>
    <row r="725" spans="1:1">
      <c r="A725" s="96"/>
    </row>
    <row r="726" spans="1:1">
      <c r="A726" s="96"/>
    </row>
    <row r="727" spans="1:1">
      <c r="A727" s="96"/>
    </row>
    <row r="728" spans="1:1">
      <c r="A728" s="96"/>
    </row>
    <row r="729" spans="1:1">
      <c r="A729" s="96"/>
    </row>
    <row r="730" spans="1:1">
      <c r="A730" s="96"/>
    </row>
    <row r="731" spans="1:1">
      <c r="A731" s="96"/>
    </row>
    <row r="732" spans="1:1">
      <c r="A732" s="96"/>
    </row>
    <row r="733" spans="1:1">
      <c r="A733" s="96"/>
    </row>
    <row r="734" spans="1:1">
      <c r="A734" s="96"/>
    </row>
    <row r="735" spans="1:1">
      <c r="A735" s="96"/>
    </row>
    <row r="736" spans="1:1">
      <c r="A736" s="96"/>
    </row>
    <row r="737" spans="1:1">
      <c r="A737" s="96"/>
    </row>
    <row r="738" spans="1:1">
      <c r="A738" s="96"/>
    </row>
    <row r="739" spans="1:1">
      <c r="A739" s="96"/>
    </row>
    <row r="740" spans="1:1">
      <c r="A740" s="96"/>
    </row>
    <row r="741" spans="1:1">
      <c r="A741" s="96"/>
    </row>
    <row r="742" spans="1:1">
      <c r="A742" s="96"/>
    </row>
    <row r="743" spans="1:1">
      <c r="A743" s="96"/>
    </row>
    <row r="744" spans="1:1">
      <c r="A744" s="96"/>
    </row>
    <row r="745" spans="1:1">
      <c r="A745" s="96"/>
    </row>
    <row r="746" spans="1:1">
      <c r="A746" s="96"/>
    </row>
    <row r="747" spans="1:1">
      <c r="A747" s="96"/>
    </row>
    <row r="748" spans="1:1">
      <c r="A748" s="96"/>
    </row>
    <row r="749" spans="1:1">
      <c r="A749" s="96"/>
    </row>
    <row r="750" spans="1:1">
      <c r="A750" s="96"/>
    </row>
    <row r="751" spans="1:1">
      <c r="A751" s="96"/>
    </row>
    <row r="752" spans="1:1">
      <c r="A752" s="96"/>
    </row>
    <row r="753" spans="1:1">
      <c r="A753" s="96"/>
    </row>
    <row r="754" spans="1:1">
      <c r="A754" s="96"/>
    </row>
    <row r="755" spans="1:1">
      <c r="A755" s="96"/>
    </row>
    <row r="756" spans="1:1">
      <c r="A756" s="96"/>
    </row>
    <row r="757" spans="1:1">
      <c r="A757" s="96"/>
    </row>
    <row r="758" spans="1:1">
      <c r="A758" s="96"/>
    </row>
    <row r="759" spans="1:1">
      <c r="A759" s="96"/>
    </row>
    <row r="760" spans="1:1">
      <c r="A760" s="96"/>
    </row>
    <row r="761" spans="1:1">
      <c r="A761" s="96"/>
    </row>
    <row r="762" spans="1:1">
      <c r="A762" s="96"/>
    </row>
    <row r="763" spans="1:1">
      <c r="A763" s="96"/>
    </row>
    <row r="764" spans="1:1">
      <c r="A764" s="96"/>
    </row>
    <row r="765" spans="1:1">
      <c r="A765" s="96"/>
    </row>
    <row r="766" spans="1:1">
      <c r="A766" s="96"/>
    </row>
    <row r="767" spans="1:1">
      <c r="A767" s="96"/>
    </row>
    <row r="768" spans="1:1">
      <c r="A768" s="96"/>
    </row>
    <row r="769" spans="1:1">
      <c r="A769" s="96"/>
    </row>
    <row r="770" spans="1:1">
      <c r="A770" s="96"/>
    </row>
    <row r="771" spans="1:1">
      <c r="A771" s="96"/>
    </row>
    <row r="772" spans="1:1">
      <c r="A772" s="96"/>
    </row>
    <row r="773" spans="1:1">
      <c r="A773" s="96"/>
    </row>
    <row r="774" spans="1:1">
      <c r="A774" s="96"/>
    </row>
    <row r="775" spans="1:1">
      <c r="A775" s="96"/>
    </row>
    <row r="776" spans="1:1">
      <c r="A776" s="96"/>
    </row>
    <row r="777" spans="1:1">
      <c r="A777" s="96"/>
    </row>
    <row r="778" spans="1:1">
      <c r="A778" s="96"/>
    </row>
    <row r="779" spans="1:1">
      <c r="A779" s="96"/>
    </row>
    <row r="780" spans="1:1">
      <c r="A780" s="96"/>
    </row>
    <row r="781" spans="1:1">
      <c r="A781" s="96"/>
    </row>
    <row r="782" spans="1:1">
      <c r="A782" s="96"/>
    </row>
    <row r="783" spans="1:1">
      <c r="A783" s="96"/>
    </row>
    <row r="784" spans="1:1">
      <c r="A784" s="96"/>
    </row>
    <row r="785" spans="1:1">
      <c r="A785" s="96"/>
    </row>
    <row r="786" spans="1:1">
      <c r="A786" s="96"/>
    </row>
    <row r="787" spans="1:1">
      <c r="A787" s="96"/>
    </row>
    <row r="788" spans="1:1">
      <c r="A788" s="96"/>
    </row>
    <row r="789" spans="1:1">
      <c r="A789" s="96"/>
    </row>
    <row r="790" spans="1:1">
      <c r="A790" s="96"/>
    </row>
    <row r="791" spans="1:1">
      <c r="A791" s="96"/>
    </row>
    <row r="792" spans="1:1">
      <c r="A792" s="96"/>
    </row>
    <row r="793" spans="1:1">
      <c r="A793" s="96"/>
    </row>
    <row r="794" spans="1:1">
      <c r="A794" s="96"/>
    </row>
    <row r="795" spans="1:1">
      <c r="A795" s="96"/>
    </row>
    <row r="796" spans="1:1">
      <c r="A796" s="96"/>
    </row>
    <row r="797" spans="1:1">
      <c r="A797" s="96"/>
    </row>
    <row r="798" spans="1:1">
      <c r="A798" s="96"/>
    </row>
    <row r="799" spans="1:1">
      <c r="A799" s="96"/>
    </row>
    <row r="800" spans="1:1">
      <c r="A800" s="96"/>
    </row>
    <row r="801" spans="1:1">
      <c r="A801" s="96"/>
    </row>
    <row r="802" spans="1:1">
      <c r="A802" s="96"/>
    </row>
    <row r="803" spans="1:1">
      <c r="A803" s="96"/>
    </row>
    <row r="804" spans="1:1">
      <c r="A804" s="96"/>
    </row>
    <row r="805" spans="1:1">
      <c r="A805" s="96"/>
    </row>
    <row r="806" spans="1:1">
      <c r="A806" s="96"/>
    </row>
    <row r="807" spans="1:1">
      <c r="A807" s="96"/>
    </row>
    <row r="808" spans="1:1">
      <c r="A808" s="96"/>
    </row>
    <row r="809" spans="1:1">
      <c r="A809" s="96"/>
    </row>
    <row r="810" spans="1:1">
      <c r="A810" s="96"/>
    </row>
    <row r="811" spans="1:1">
      <c r="A811" s="96"/>
    </row>
    <row r="812" spans="1:1">
      <c r="A812" s="96"/>
    </row>
    <row r="813" spans="1:1">
      <c r="A813" s="96"/>
    </row>
    <row r="814" spans="1:1">
      <c r="A814" s="96"/>
    </row>
    <row r="815" spans="1:1">
      <c r="A815" s="96"/>
    </row>
    <row r="816" spans="1:1">
      <c r="A816" s="96"/>
    </row>
    <row r="817" spans="1:1">
      <c r="A817" s="96"/>
    </row>
    <row r="818" spans="1:1">
      <c r="A818" s="96"/>
    </row>
    <row r="819" spans="1:1">
      <c r="A819" s="96"/>
    </row>
    <row r="820" spans="1:1">
      <c r="A820" s="96"/>
    </row>
    <row r="821" spans="1:1">
      <c r="A821" s="96"/>
    </row>
    <row r="822" spans="1:1">
      <c r="A822" s="96"/>
    </row>
    <row r="823" spans="1:1">
      <c r="A823" s="96"/>
    </row>
    <row r="824" spans="1:1">
      <c r="A824" s="96"/>
    </row>
    <row r="825" spans="1:1">
      <c r="A825" s="96"/>
    </row>
    <row r="826" spans="1:1">
      <c r="A826" s="96"/>
    </row>
    <row r="827" spans="1:1">
      <c r="A827" s="96"/>
    </row>
    <row r="828" spans="1:1">
      <c r="A828" s="96"/>
    </row>
    <row r="829" spans="1:1">
      <c r="A829" s="96"/>
    </row>
    <row r="830" spans="1:1">
      <c r="A830" s="96"/>
    </row>
    <row r="831" spans="1:1">
      <c r="A831" s="96"/>
    </row>
    <row r="832" spans="1:1">
      <c r="A832" s="96"/>
    </row>
    <row r="833" spans="1:1">
      <c r="A833" s="96"/>
    </row>
    <row r="834" spans="1:1">
      <c r="A834" s="96"/>
    </row>
    <row r="835" spans="1:1">
      <c r="A835" s="96"/>
    </row>
    <row r="836" spans="1:1">
      <c r="A836" s="96"/>
    </row>
    <row r="837" spans="1:1">
      <c r="A837" s="96"/>
    </row>
    <row r="838" spans="1:1">
      <c r="A838" s="96"/>
    </row>
    <row r="839" spans="1:1">
      <c r="A839" s="96"/>
    </row>
    <row r="840" spans="1:1">
      <c r="A840" s="96"/>
    </row>
    <row r="841" spans="1:1">
      <c r="A841" s="96"/>
    </row>
    <row r="842" spans="1:1">
      <c r="A842" s="96"/>
    </row>
    <row r="843" spans="1:1">
      <c r="A843" s="96"/>
    </row>
    <row r="844" spans="1:1">
      <c r="A844" s="96"/>
    </row>
    <row r="845" spans="1:1">
      <c r="A845" s="96"/>
    </row>
    <row r="846" spans="1:1">
      <c r="A846" s="96"/>
    </row>
    <row r="847" spans="1:1">
      <c r="A847" s="96"/>
    </row>
    <row r="848" spans="1:1">
      <c r="A848" s="96"/>
    </row>
    <row r="849" spans="1:1">
      <c r="A849" s="96"/>
    </row>
    <row r="850" spans="1:1">
      <c r="A850" s="96"/>
    </row>
    <row r="851" spans="1:1">
      <c r="A851" s="96"/>
    </row>
    <row r="852" spans="1:1">
      <c r="A852" s="96"/>
    </row>
    <row r="853" spans="1:1">
      <c r="A853" s="96"/>
    </row>
    <row r="854" spans="1:1">
      <c r="A854" s="96"/>
    </row>
    <row r="855" spans="1:1">
      <c r="A855" s="96"/>
    </row>
    <row r="856" spans="1:1">
      <c r="A856" s="96"/>
    </row>
    <row r="857" spans="1:1">
      <c r="A857" s="96"/>
    </row>
    <row r="858" spans="1:1">
      <c r="A858" s="96"/>
    </row>
    <row r="859" spans="1:1">
      <c r="A859" s="96"/>
    </row>
    <row r="860" spans="1:1">
      <c r="A860" s="96"/>
    </row>
    <row r="861" spans="1:1">
      <c r="A861" s="96"/>
    </row>
    <row r="862" spans="1:1">
      <c r="A862" s="96"/>
    </row>
    <row r="863" spans="1:1">
      <c r="A863" s="96"/>
    </row>
    <row r="864" spans="1:1">
      <c r="A864" s="96"/>
    </row>
    <row r="865" spans="1:1">
      <c r="A865" s="96"/>
    </row>
    <row r="866" spans="1:1">
      <c r="A866" s="96"/>
    </row>
    <row r="867" spans="1:1">
      <c r="A867" s="96"/>
    </row>
    <row r="868" spans="1:1">
      <c r="A868" s="96"/>
    </row>
    <row r="869" spans="1:1">
      <c r="A869" s="96"/>
    </row>
    <row r="870" spans="1:1">
      <c r="A870" s="96"/>
    </row>
    <row r="871" spans="1:1">
      <c r="A871" s="96"/>
    </row>
    <row r="872" spans="1:1">
      <c r="A872" s="96"/>
    </row>
    <row r="873" spans="1:1">
      <c r="A873" s="96"/>
    </row>
    <row r="874" spans="1:1">
      <c r="A874" s="96"/>
    </row>
    <row r="875" spans="1:1">
      <c r="A875" s="96"/>
    </row>
    <row r="876" spans="1:1">
      <c r="A876" s="96"/>
    </row>
    <row r="877" spans="1:1">
      <c r="A877" s="96"/>
    </row>
    <row r="878" spans="1:1">
      <c r="A878" s="96"/>
    </row>
    <row r="879" spans="1:1">
      <c r="A879" s="96"/>
    </row>
    <row r="880" spans="1:1">
      <c r="A880" s="96"/>
    </row>
    <row r="881" spans="1:1">
      <c r="A881" s="96"/>
    </row>
    <row r="882" spans="1:1">
      <c r="A882" s="96"/>
    </row>
    <row r="883" spans="1:1">
      <c r="A883" s="96"/>
    </row>
    <row r="884" spans="1:1">
      <c r="A884" s="96"/>
    </row>
    <row r="885" spans="1:1">
      <c r="A885" s="96"/>
    </row>
    <row r="886" spans="1:1">
      <c r="A886" s="96"/>
    </row>
    <row r="887" spans="1:1">
      <c r="A887" s="96"/>
    </row>
    <row r="888" spans="1:1">
      <c r="A888" s="96"/>
    </row>
    <row r="889" spans="1:1">
      <c r="A889" s="96"/>
    </row>
    <row r="890" spans="1:1">
      <c r="A890" s="96"/>
    </row>
    <row r="891" spans="1:1">
      <c r="A891" s="96"/>
    </row>
    <row r="892" spans="1:1">
      <c r="A892" s="96"/>
    </row>
    <row r="893" spans="1:1">
      <c r="A893" s="96"/>
    </row>
    <row r="894" spans="1:1">
      <c r="A894" s="96"/>
    </row>
    <row r="895" spans="1:1">
      <c r="A895" s="96"/>
    </row>
    <row r="896" spans="1:1">
      <c r="A896" s="96"/>
    </row>
    <row r="897" spans="1:1">
      <c r="A897" s="96"/>
    </row>
    <row r="898" spans="1:1">
      <c r="A898" s="96"/>
    </row>
    <row r="899" spans="1:1">
      <c r="A899" s="96"/>
    </row>
    <row r="900" spans="1:1">
      <c r="A900" s="96"/>
    </row>
    <row r="901" spans="1:1">
      <c r="A901" s="96"/>
    </row>
    <row r="902" spans="1:1">
      <c r="A902" s="96"/>
    </row>
    <row r="903" spans="1:1">
      <c r="A903" s="96"/>
    </row>
    <row r="904" spans="1:1">
      <c r="A904" s="96"/>
    </row>
    <row r="905" spans="1:1">
      <c r="A905" s="96"/>
    </row>
    <row r="906" spans="1:1">
      <c r="A906" s="96"/>
    </row>
    <row r="907" spans="1:1">
      <c r="A907" s="96"/>
    </row>
    <row r="908" spans="1:1">
      <c r="A908" s="96"/>
    </row>
    <row r="909" spans="1:1">
      <c r="A909" s="96"/>
    </row>
    <row r="910" spans="1:1">
      <c r="A910" s="96"/>
    </row>
    <row r="911" spans="1:1">
      <c r="A911" s="96"/>
    </row>
    <row r="912" spans="1:1">
      <c r="A912" s="96"/>
    </row>
    <row r="913" spans="1:1">
      <c r="A913" s="96"/>
    </row>
    <row r="914" spans="1:1">
      <c r="A914" s="96"/>
    </row>
    <row r="915" spans="1:1">
      <c r="A915" s="96"/>
    </row>
    <row r="916" spans="1:1">
      <c r="A916" s="96"/>
    </row>
    <row r="917" spans="1:1">
      <c r="A917" s="96"/>
    </row>
    <row r="918" spans="1:1">
      <c r="A918" s="96"/>
    </row>
    <row r="919" spans="1:1">
      <c r="A919" s="96"/>
    </row>
    <row r="920" spans="1:1">
      <c r="A920" s="96"/>
    </row>
    <row r="921" spans="1:1">
      <c r="A921" s="96"/>
    </row>
    <row r="922" spans="1:1">
      <c r="A922" s="96"/>
    </row>
    <row r="923" spans="1:1">
      <c r="A923" s="96"/>
    </row>
    <row r="924" spans="1:1">
      <c r="A924" s="96"/>
    </row>
    <row r="925" spans="1:1">
      <c r="A925" s="96"/>
    </row>
    <row r="926" spans="1:1">
      <c r="A926" s="96"/>
    </row>
    <row r="927" spans="1:1">
      <c r="A927" s="96"/>
    </row>
    <row r="928" spans="1:1">
      <c r="A928" s="96"/>
    </row>
    <row r="929" spans="1:1">
      <c r="A929" s="96"/>
    </row>
    <row r="930" spans="1:1">
      <c r="A930" s="96"/>
    </row>
    <row r="931" spans="1:1">
      <c r="A931" s="96"/>
    </row>
    <row r="932" spans="1:1">
      <c r="A932" s="96"/>
    </row>
    <row r="933" spans="1:1">
      <c r="A933" s="96"/>
    </row>
    <row r="934" spans="1:1">
      <c r="A934" s="96"/>
    </row>
    <row r="935" spans="1:1">
      <c r="A935" s="96"/>
    </row>
    <row r="936" spans="1:1">
      <c r="A936" s="96"/>
    </row>
    <row r="937" spans="1:1">
      <c r="A937" s="96"/>
    </row>
    <row r="938" spans="1:1">
      <c r="A938" s="96"/>
    </row>
    <row r="939" spans="1:1">
      <c r="A939" s="96"/>
    </row>
    <row r="940" spans="1:1">
      <c r="A940" s="96"/>
    </row>
    <row r="941" spans="1:1">
      <c r="A941" s="96"/>
    </row>
    <row r="942" spans="1:1">
      <c r="A942" s="96"/>
    </row>
    <row r="943" spans="1:1">
      <c r="A943" s="96"/>
    </row>
    <row r="944" spans="1:1">
      <c r="A944" s="96"/>
    </row>
    <row r="945" spans="1:1">
      <c r="A945" s="96"/>
    </row>
    <row r="946" spans="1:1">
      <c r="A946" s="96"/>
    </row>
    <row r="947" spans="1:1">
      <c r="A947" s="96"/>
    </row>
    <row r="948" spans="1:1">
      <c r="A948" s="96"/>
    </row>
    <row r="949" spans="1:1">
      <c r="A949" s="96"/>
    </row>
    <row r="950" spans="1:1">
      <c r="A950" s="96"/>
    </row>
    <row r="951" spans="1:1">
      <c r="A951" s="96"/>
    </row>
    <row r="952" spans="1:1">
      <c r="A952" s="96"/>
    </row>
    <row r="953" spans="1:1">
      <c r="A953" s="96"/>
    </row>
    <row r="954" spans="1:1">
      <c r="A954" s="96"/>
    </row>
    <row r="955" spans="1:1">
      <c r="A955" s="96"/>
    </row>
    <row r="956" spans="1:1">
      <c r="A956" s="96"/>
    </row>
    <row r="957" spans="1:1">
      <c r="A957" s="96"/>
    </row>
    <row r="958" spans="1:1">
      <c r="A958" s="96"/>
    </row>
    <row r="959" spans="1:1">
      <c r="A959" s="96"/>
    </row>
    <row r="960" spans="1:1">
      <c r="A960" s="96"/>
    </row>
    <row r="961" spans="1:1">
      <c r="A961" s="96"/>
    </row>
    <row r="962" spans="1:1">
      <c r="A962" s="96"/>
    </row>
    <row r="963" spans="1:1">
      <c r="A963" s="96"/>
    </row>
    <row r="964" spans="1:1">
      <c r="A964" s="96"/>
    </row>
    <row r="965" spans="1:1">
      <c r="A965" s="96"/>
    </row>
    <row r="966" spans="1:1">
      <c r="A966" s="96"/>
    </row>
    <row r="967" spans="1:1">
      <c r="A967" s="96"/>
    </row>
    <row r="968" spans="1:1">
      <c r="A968" s="96"/>
    </row>
    <row r="969" spans="1:1">
      <c r="A969" s="96"/>
    </row>
    <row r="970" spans="1:1">
      <c r="A970" s="96"/>
    </row>
    <row r="971" spans="1:1">
      <c r="A971" s="96"/>
    </row>
    <row r="972" spans="1:1">
      <c r="A972" s="96"/>
    </row>
    <row r="973" spans="1:1">
      <c r="A973" s="96"/>
    </row>
    <row r="974" spans="1:1">
      <c r="A974" s="96"/>
    </row>
    <row r="975" spans="1:1">
      <c r="A975" s="96"/>
    </row>
    <row r="976" spans="1:1">
      <c r="A976" s="96"/>
    </row>
    <row r="977" spans="1:1">
      <c r="A977" s="96"/>
    </row>
    <row r="978" spans="1:1">
      <c r="A978" s="96"/>
    </row>
    <row r="979" spans="1:1">
      <c r="A979" s="96"/>
    </row>
    <row r="980" spans="1:1">
      <c r="A980" s="96"/>
    </row>
    <row r="981" spans="1:1">
      <c r="A981" s="96"/>
    </row>
    <row r="982" spans="1:1">
      <c r="A982" s="96"/>
    </row>
    <row r="983" spans="1:1">
      <c r="A983" s="96"/>
    </row>
    <row r="984" spans="1:1">
      <c r="A984" s="96"/>
    </row>
    <row r="985" spans="1:1">
      <c r="A985" s="96"/>
    </row>
    <row r="986" spans="1:1">
      <c r="A986" s="96"/>
    </row>
    <row r="987" spans="1:1">
      <c r="A987" s="96"/>
    </row>
    <row r="988" spans="1:1">
      <c r="A988" s="96"/>
    </row>
    <row r="989" spans="1:1">
      <c r="A989" s="96"/>
    </row>
    <row r="990" spans="1:1">
      <c r="A990" s="96"/>
    </row>
    <row r="991" spans="1:1">
      <c r="A991" s="96"/>
    </row>
    <row r="992" spans="1:1">
      <c r="A992" s="96"/>
    </row>
    <row r="993" spans="1:1">
      <c r="A993" s="96"/>
    </row>
    <row r="994" spans="1:1">
      <c r="A994" s="96"/>
    </row>
    <row r="995" spans="1:1">
      <c r="A995" s="96"/>
    </row>
    <row r="996" spans="1:1">
      <c r="A996" s="96"/>
    </row>
    <row r="997" spans="1:1">
      <c r="A997" s="96"/>
    </row>
    <row r="998" spans="1:1">
      <c r="A998" s="96"/>
    </row>
    <row r="999" spans="1:1">
      <c r="A999" s="96"/>
    </row>
    <row r="1000" spans="1:1">
      <c r="A1000" s="96"/>
    </row>
    <row r="1001" spans="1:1">
      <c r="A1001" s="96"/>
    </row>
    <row r="1002" spans="1:1">
      <c r="A1002" s="96"/>
    </row>
    <row r="1003" spans="1:1">
      <c r="A1003" s="96"/>
    </row>
    <row r="1004" spans="1:1">
      <c r="A1004" s="96"/>
    </row>
    <row r="1005" spans="1:1">
      <c r="A1005" s="96"/>
    </row>
    <row r="1006" spans="1:1">
      <c r="A1006" s="96"/>
    </row>
    <row r="1007" spans="1:1">
      <c r="A1007" s="96"/>
    </row>
    <row r="1008" spans="1:1">
      <c r="A1008" s="96"/>
    </row>
    <row r="1009" spans="1:1">
      <c r="A1009" s="96"/>
    </row>
    <row r="1010" spans="1:1">
      <c r="A1010" s="96"/>
    </row>
    <row r="1011" spans="1:1">
      <c r="A1011" s="96"/>
    </row>
    <row r="1012" spans="1:1">
      <c r="A1012" s="96"/>
    </row>
    <row r="1013" spans="1:1">
      <c r="A1013" s="96"/>
    </row>
    <row r="1014" spans="1:1">
      <c r="A1014" s="96"/>
    </row>
    <row r="1015" spans="1:1">
      <c r="A1015" s="96"/>
    </row>
    <row r="1016" spans="1:1">
      <c r="A1016" s="96"/>
    </row>
    <row r="1017" spans="1:1">
      <c r="A1017" s="96"/>
    </row>
    <row r="1018" spans="1:1">
      <c r="A1018" s="96"/>
    </row>
    <row r="1019" spans="1:1">
      <c r="A1019" s="96"/>
    </row>
    <row r="1020" spans="1:1">
      <c r="A1020" s="96"/>
    </row>
    <row r="1021" spans="1:1">
      <c r="A1021" s="96"/>
    </row>
    <row r="1022" spans="1:1">
      <c r="A1022" s="96"/>
    </row>
    <row r="1023" spans="1:1">
      <c r="A1023" s="96"/>
    </row>
    <row r="1024" spans="1:1">
      <c r="A1024" s="96"/>
    </row>
    <row r="1025" spans="1:1">
      <c r="A1025" s="96"/>
    </row>
    <row r="1026" spans="1:1">
      <c r="A1026" s="96"/>
    </row>
    <row r="1027" spans="1:1">
      <c r="A1027" s="96"/>
    </row>
    <row r="1028" spans="1:1">
      <c r="A1028" s="96"/>
    </row>
    <row r="1029" spans="1:1">
      <c r="A1029" s="96"/>
    </row>
    <row r="1030" spans="1:1">
      <c r="A1030" s="96"/>
    </row>
    <row r="1031" spans="1:1">
      <c r="A1031" s="96"/>
    </row>
    <row r="1032" spans="1:1">
      <c r="A1032" s="96"/>
    </row>
    <row r="1033" spans="1:1">
      <c r="A1033" s="96"/>
    </row>
    <row r="1034" spans="1:1">
      <c r="A1034" s="96"/>
    </row>
    <row r="1035" spans="1:1">
      <c r="A1035" s="96"/>
    </row>
    <row r="1036" spans="1:1">
      <c r="A1036" s="96"/>
    </row>
    <row r="1037" spans="1:1">
      <c r="A1037" s="96"/>
    </row>
    <row r="1038" spans="1:1">
      <c r="A1038" s="96"/>
    </row>
    <row r="1039" spans="1:1">
      <c r="A1039" s="96"/>
    </row>
    <row r="1040" spans="1:1">
      <c r="A1040" s="96"/>
    </row>
    <row r="1041" spans="1:1">
      <c r="A1041" s="96"/>
    </row>
    <row r="1042" spans="1:1">
      <c r="A1042" s="96"/>
    </row>
    <row r="1043" spans="1:1">
      <c r="A1043" s="96"/>
    </row>
    <row r="1044" spans="1:1">
      <c r="A1044" s="96"/>
    </row>
    <row r="1045" spans="1:1">
      <c r="A1045" s="96"/>
    </row>
    <row r="1046" spans="1:1">
      <c r="A1046" s="96"/>
    </row>
    <row r="1047" spans="1:1">
      <c r="A1047" s="96"/>
    </row>
    <row r="1048" spans="1:1">
      <c r="A1048" s="96"/>
    </row>
    <row r="1049" spans="1:1">
      <c r="A1049" s="96"/>
    </row>
    <row r="1050" spans="1:1">
      <c r="A1050" s="96"/>
    </row>
    <row r="1051" spans="1:1">
      <c r="A1051" s="96"/>
    </row>
    <row r="1052" spans="1:1">
      <c r="A1052" s="96"/>
    </row>
    <row r="1053" spans="1:1">
      <c r="A1053" s="96"/>
    </row>
    <row r="1054" spans="1:1">
      <c r="A1054" s="96"/>
    </row>
    <row r="1055" spans="1:1">
      <c r="A1055" s="96"/>
    </row>
    <row r="1056" spans="1:1">
      <c r="A1056" s="96"/>
    </row>
    <row r="1057" spans="1:1">
      <c r="A1057" s="96"/>
    </row>
    <row r="1058" spans="1:1">
      <c r="A1058" s="96"/>
    </row>
    <row r="1059" spans="1:1">
      <c r="A1059" s="96"/>
    </row>
    <row r="1060" spans="1:1">
      <c r="A1060" s="96"/>
    </row>
    <row r="1061" spans="1:1">
      <c r="A1061" s="96"/>
    </row>
    <row r="1062" spans="1:1">
      <c r="A1062" s="96"/>
    </row>
    <row r="1063" spans="1:1">
      <c r="A1063" s="96"/>
    </row>
    <row r="1064" spans="1:1">
      <c r="A1064" s="96"/>
    </row>
    <row r="1065" spans="1:1">
      <c r="A1065" s="96"/>
    </row>
    <row r="1066" spans="1:1">
      <c r="A1066" s="96"/>
    </row>
    <row r="1067" spans="1:1">
      <c r="A1067" s="96"/>
    </row>
    <row r="1068" spans="1:1">
      <c r="A1068" s="96"/>
    </row>
    <row r="1069" spans="1:1">
      <c r="A1069" s="96"/>
    </row>
    <row r="1070" spans="1:1">
      <c r="A1070" s="96"/>
    </row>
    <row r="1071" spans="1:1">
      <c r="A1071" s="96"/>
    </row>
    <row r="1072" spans="1:1">
      <c r="A1072" s="96"/>
    </row>
    <row r="1073" spans="1:1">
      <c r="A1073" s="96"/>
    </row>
    <row r="1074" spans="1:1">
      <c r="A1074" s="96"/>
    </row>
    <row r="1075" spans="1:1">
      <c r="A1075" s="96"/>
    </row>
    <row r="1076" spans="1:1">
      <c r="A1076" s="96"/>
    </row>
    <row r="1077" spans="1:1">
      <c r="A1077" s="96"/>
    </row>
    <row r="1078" spans="1:1">
      <c r="A1078" s="96"/>
    </row>
    <row r="1079" spans="1:1">
      <c r="A1079" s="96"/>
    </row>
    <row r="1080" spans="1:1">
      <c r="A1080" s="96"/>
    </row>
    <row r="1081" spans="1:1">
      <c r="A1081" s="96"/>
    </row>
    <row r="1082" spans="1:1">
      <c r="A1082" s="96"/>
    </row>
    <row r="1083" spans="1:1">
      <c r="A1083" s="96"/>
    </row>
    <row r="1084" spans="1:1">
      <c r="A1084" s="96"/>
    </row>
    <row r="1085" spans="1:1">
      <c r="A1085" s="96"/>
    </row>
    <row r="1086" spans="1:1">
      <c r="A1086" s="96"/>
    </row>
    <row r="1087" spans="1:1">
      <c r="A1087" s="96"/>
    </row>
    <row r="1088" spans="1:1">
      <c r="A1088" s="96"/>
    </row>
    <row r="1089" spans="1:1">
      <c r="A1089" s="96"/>
    </row>
    <row r="1090" spans="1:1">
      <c r="A1090" s="96"/>
    </row>
    <row r="1091" spans="1:1">
      <c r="A1091" s="96"/>
    </row>
    <row r="1092" spans="1:1">
      <c r="A1092" s="96"/>
    </row>
    <row r="1093" spans="1:1">
      <c r="A1093" s="96"/>
    </row>
    <row r="1094" spans="1:1">
      <c r="A1094" s="96"/>
    </row>
    <row r="1095" spans="1:1">
      <c r="A1095" s="96"/>
    </row>
    <row r="1096" spans="1:1">
      <c r="A1096" s="96"/>
    </row>
    <row r="1097" spans="1:1">
      <c r="A1097" s="96"/>
    </row>
    <row r="1098" spans="1:1">
      <c r="A1098" s="96"/>
    </row>
    <row r="1099" spans="1:1">
      <c r="A1099" s="96"/>
    </row>
    <row r="1100" spans="1:1">
      <c r="A1100" s="96"/>
    </row>
    <row r="1101" spans="1:1">
      <c r="A1101" s="96"/>
    </row>
    <row r="1102" spans="1:1">
      <c r="A1102" s="96"/>
    </row>
    <row r="1103" spans="1:1">
      <c r="A1103" s="96"/>
    </row>
    <row r="1104" spans="1:1">
      <c r="A1104" s="96"/>
    </row>
    <row r="1105" spans="1:1">
      <c r="A1105" s="96"/>
    </row>
    <row r="1106" spans="1:1">
      <c r="A1106" s="96"/>
    </row>
    <row r="1107" spans="1:1">
      <c r="A1107" s="96"/>
    </row>
    <row r="1108" spans="1:1">
      <c r="A1108" s="96"/>
    </row>
    <row r="1109" spans="1:1">
      <c r="A1109" s="96"/>
    </row>
    <row r="1110" spans="1:1">
      <c r="A1110" s="96"/>
    </row>
    <row r="1111" spans="1:1">
      <c r="A1111" s="96"/>
    </row>
    <row r="1112" spans="1:1">
      <c r="A1112" s="96"/>
    </row>
    <row r="1113" spans="1:1">
      <c r="A1113" s="96"/>
    </row>
    <row r="1114" spans="1:1">
      <c r="A1114" s="96"/>
    </row>
    <row r="1115" spans="1:1">
      <c r="A1115" s="96"/>
    </row>
    <row r="1116" spans="1:1">
      <c r="A1116" s="96"/>
    </row>
    <row r="1117" spans="1:1">
      <c r="A1117" s="96"/>
    </row>
    <row r="1118" spans="1:1">
      <c r="A1118" s="96"/>
    </row>
    <row r="1119" spans="1:1">
      <c r="A1119" s="96"/>
    </row>
    <row r="1120" spans="1:1">
      <c r="A1120" s="96"/>
    </row>
    <row r="1121" spans="1:1">
      <c r="A1121" s="96"/>
    </row>
    <row r="1122" spans="1:1">
      <c r="A1122" s="96"/>
    </row>
    <row r="1123" spans="1:1">
      <c r="A1123" s="96"/>
    </row>
    <row r="1124" spans="1:1">
      <c r="A1124" s="96"/>
    </row>
    <row r="1125" spans="1:1">
      <c r="A1125" s="96"/>
    </row>
    <row r="1126" spans="1:1">
      <c r="A1126" s="96"/>
    </row>
    <row r="1127" spans="1:1">
      <c r="A1127" s="96"/>
    </row>
    <row r="1128" spans="1:1">
      <c r="A1128" s="96"/>
    </row>
    <row r="1129" spans="1:1">
      <c r="A1129" s="96"/>
    </row>
    <row r="1130" spans="1:1">
      <c r="A1130" s="96"/>
    </row>
    <row r="1131" spans="1:1">
      <c r="A1131" s="96"/>
    </row>
    <row r="1132" spans="1:1">
      <c r="A1132" s="96"/>
    </row>
    <row r="1133" spans="1:1">
      <c r="A1133" s="96"/>
    </row>
    <row r="1134" spans="1:1">
      <c r="A1134" s="96"/>
    </row>
    <row r="1135" spans="1:1">
      <c r="A1135" s="96"/>
    </row>
    <row r="1136" spans="1:1">
      <c r="A1136" s="96"/>
    </row>
    <row r="1137" spans="1:1">
      <c r="A1137" s="96"/>
    </row>
    <row r="1138" spans="1:1">
      <c r="A1138" s="96"/>
    </row>
    <row r="1139" spans="1:1">
      <c r="A1139" s="96"/>
    </row>
    <row r="1140" spans="1:1">
      <c r="A1140" s="96"/>
    </row>
    <row r="1141" spans="1:1">
      <c r="A1141" s="96"/>
    </row>
    <row r="1142" spans="1:1">
      <c r="A1142" s="96"/>
    </row>
    <row r="1143" spans="1:1">
      <c r="A1143" s="96"/>
    </row>
    <row r="1144" spans="1:1">
      <c r="A1144" s="96"/>
    </row>
    <row r="1145" spans="1:1">
      <c r="A1145" s="96"/>
    </row>
    <row r="1146" spans="1:1">
      <c r="A1146" s="96"/>
    </row>
    <row r="1147" spans="1:1">
      <c r="A1147" s="96"/>
    </row>
    <row r="1148" spans="1:1">
      <c r="A1148" s="96"/>
    </row>
    <row r="1149" spans="1:1">
      <c r="A1149" s="96"/>
    </row>
    <row r="1150" spans="1:1">
      <c r="A1150" s="96"/>
    </row>
    <row r="1151" spans="1:1">
      <c r="A1151" s="96"/>
    </row>
    <row r="1152" spans="1:1">
      <c r="A1152" s="96"/>
    </row>
    <row r="1153" spans="1:1">
      <c r="A1153" s="96"/>
    </row>
    <row r="1154" spans="1:1">
      <c r="A1154" s="96"/>
    </row>
    <row r="1155" spans="1:1">
      <c r="A1155" s="96"/>
    </row>
    <row r="1156" spans="1:1">
      <c r="A1156" s="96"/>
    </row>
    <row r="1157" spans="1:1">
      <c r="A1157" s="96"/>
    </row>
    <row r="1158" spans="1:1">
      <c r="A1158" s="96"/>
    </row>
    <row r="1159" spans="1:1">
      <c r="A1159" s="96"/>
    </row>
    <row r="1160" spans="1:1">
      <c r="A1160" s="96"/>
    </row>
    <row r="1161" spans="1:1">
      <c r="A1161" s="96"/>
    </row>
    <row r="1162" spans="1:1">
      <c r="A1162" s="96"/>
    </row>
    <row r="1163" spans="1:1">
      <c r="A1163" s="96"/>
    </row>
  </sheetData>
  <sheetProtection sheet="1" scenarios="1" formatColumns="0" formatRows="0"/>
  <mergeCells count="1">
    <mergeCell ref="F62:I63"/>
  </mergeCells>
  <phoneticPr fontId="0" type="noConversion"/>
  <conditionalFormatting sqref="B63:D63">
    <cfRule type="expression" dxfId="13" priority="4">
      <formula>IF(ABS(B62)&gt;=10,TRUE,FALSE)</formula>
    </cfRule>
  </conditionalFormatting>
  <conditionalFormatting sqref="B3 G3">
    <cfRule type="expression" dxfId="12" priority="3">
      <formula>IF(ABS($B$62)&gt;10,TRUE,FALSE)</formula>
    </cfRule>
  </conditionalFormatting>
  <conditionalFormatting sqref="C3 H3 C60 H60">
    <cfRule type="expression" dxfId="11" priority="2">
      <formula>IF(ABS($C$62)&gt;10,TRUE,FALSE)</formula>
    </cfRule>
  </conditionalFormatting>
  <conditionalFormatting sqref="G60 B60">
    <cfRule type="expression" dxfId="10" priority="8">
      <formula>IF(ABS($B$62)&gt;10,TRUE,FALSE)</formula>
    </cfRule>
  </conditionalFormatting>
  <conditionalFormatting sqref="D3 I3 D60 I60">
    <cfRule type="expression" dxfId="9" priority="1">
      <formula>IF(ABS($D$62)&gt;10,TRUE,FALSE)</formula>
    </cfRule>
  </conditionalFormatting>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pageSetUpPr autoPageBreaks="0" fitToPage="1"/>
  </sheetPr>
  <dimension ref="A1:I288"/>
  <sheetViews>
    <sheetView showGridLines="0" workbookViewId="0">
      <selection activeCell="I13" sqref="I13"/>
    </sheetView>
  </sheetViews>
  <sheetFormatPr baseColWidth="10" defaultColWidth="11.42578125" defaultRowHeight="12.75"/>
  <cols>
    <col min="1" max="1" width="30.7109375" style="114" customWidth="1"/>
    <col min="2" max="2" width="11.5703125" style="114" bestFit="1" customWidth="1"/>
    <col min="3" max="3" width="8.85546875" style="114" customWidth="1"/>
    <col min="4" max="4" width="8.28515625" style="114" bestFit="1" customWidth="1"/>
    <col min="5" max="5" width="12.7109375" style="114" customWidth="1"/>
    <col min="6" max="6" width="12.7109375" style="124" customWidth="1"/>
    <col min="7" max="7" width="10.7109375" style="114" customWidth="1"/>
    <col min="8" max="8" width="12.7109375" style="114" customWidth="1"/>
    <col min="9" max="9" width="10.7109375" style="114" customWidth="1"/>
    <col min="10" max="16384" width="11.42578125" style="114"/>
  </cols>
  <sheetData>
    <row r="1" spans="1:9" ht="13.5" thickBot="1">
      <c r="A1" s="1">
        <f>etab</f>
        <v>0</v>
      </c>
      <c r="I1" s="3"/>
    </row>
    <row r="2" spans="1:9" s="125" customFormat="1" ht="24.95" customHeight="1" thickBot="1">
      <c r="A2" s="815" t="s">
        <v>169</v>
      </c>
      <c r="B2" s="816"/>
      <c r="C2" s="816"/>
      <c r="D2" s="816"/>
      <c r="E2" s="816"/>
      <c r="F2" s="816"/>
      <c r="G2" s="816"/>
      <c r="H2" s="816"/>
      <c r="I2" s="817"/>
    </row>
    <row r="3" spans="1:9">
      <c r="A3" s="125"/>
      <c r="B3" s="126"/>
      <c r="C3" s="125"/>
      <c r="D3" s="125"/>
      <c r="E3" s="125"/>
      <c r="F3" s="127"/>
      <c r="G3" s="125"/>
      <c r="H3" s="125"/>
      <c r="I3" s="125"/>
    </row>
    <row r="4" spans="1:9">
      <c r="A4" s="128"/>
      <c r="B4" s="129"/>
      <c r="C4" s="129"/>
      <c r="D4" s="129"/>
      <c r="E4" s="129"/>
      <c r="F4" s="130"/>
      <c r="G4" s="129"/>
      <c r="H4" s="129"/>
      <c r="I4" s="129"/>
    </row>
    <row r="5" spans="1:9" ht="38.25" customHeight="1">
      <c r="A5" s="820" t="s">
        <v>170</v>
      </c>
      <c r="B5" s="819" t="s">
        <v>171</v>
      </c>
      <c r="C5" s="819" t="s">
        <v>172</v>
      </c>
      <c r="D5" s="819" t="s">
        <v>173</v>
      </c>
      <c r="E5" s="819" t="s">
        <v>174</v>
      </c>
      <c r="F5" s="818" t="str">
        <f>"Dette en fin d'exercice précédent"</f>
        <v>Dette en fin d'exercice précédent</v>
      </c>
      <c r="G5" s="818"/>
      <c r="H5" s="819" t="str">
        <f>"Remboursement du capital de l'année "&amp;exercice+1</f>
        <v>Remboursement du capital de l'année 2022</v>
      </c>
      <c r="I5" s="819" t="str">
        <f>"Montant des intérêts de l'année "&amp;exercice+1</f>
        <v>Montant des intérêts de l'année 2022</v>
      </c>
    </row>
    <row r="6" spans="1:9" ht="24.95" customHeight="1">
      <c r="A6" s="820"/>
      <c r="B6" s="819"/>
      <c r="C6" s="819"/>
      <c r="D6" s="819"/>
      <c r="E6" s="819"/>
      <c r="F6" s="132" t="s">
        <v>175</v>
      </c>
      <c r="G6" s="131" t="s">
        <v>176</v>
      </c>
      <c r="H6" s="819"/>
      <c r="I6" s="819"/>
    </row>
    <row r="7" spans="1:9">
      <c r="A7" s="133"/>
      <c r="B7" s="134"/>
      <c r="C7" s="134"/>
      <c r="D7" s="134"/>
      <c r="E7" s="134"/>
      <c r="F7" s="135"/>
      <c r="G7" s="134"/>
      <c r="H7" s="134"/>
      <c r="I7" s="134"/>
    </row>
    <row r="8" spans="1:9">
      <c r="A8" s="555"/>
      <c r="B8" s="556"/>
      <c r="C8" s="557"/>
      <c r="D8" s="558"/>
      <c r="E8" s="553"/>
      <c r="F8" s="137"/>
      <c r="G8" s="137"/>
      <c r="H8" s="553"/>
      <c r="I8" s="553"/>
    </row>
    <row r="9" spans="1:9">
      <c r="A9" s="559"/>
      <c r="B9" s="560"/>
      <c r="C9" s="561"/>
      <c r="D9" s="562"/>
      <c r="E9" s="554"/>
      <c r="F9" s="204"/>
      <c r="G9" s="204"/>
      <c r="H9" s="554"/>
      <c r="I9" s="554"/>
    </row>
    <row r="10" spans="1:9">
      <c r="A10" s="559"/>
      <c r="B10" s="560"/>
      <c r="C10" s="561"/>
      <c r="D10" s="562"/>
      <c r="E10" s="554"/>
      <c r="F10" s="204"/>
      <c r="G10" s="204"/>
      <c r="H10" s="554"/>
      <c r="I10" s="554"/>
    </row>
    <row r="11" spans="1:9">
      <c r="A11" s="559"/>
      <c r="B11" s="560"/>
      <c r="C11" s="561"/>
      <c r="D11" s="562"/>
      <c r="E11" s="554"/>
      <c r="F11" s="204"/>
      <c r="G11" s="204"/>
      <c r="H11" s="554"/>
      <c r="I11" s="554"/>
    </row>
    <row r="12" spans="1:9">
      <c r="A12" s="559"/>
      <c r="B12" s="560"/>
      <c r="C12" s="561"/>
      <c r="D12" s="562"/>
      <c r="E12" s="554"/>
      <c r="F12" s="204"/>
      <c r="G12" s="204"/>
      <c r="H12" s="554"/>
      <c r="I12" s="554"/>
    </row>
    <row r="13" spans="1:9">
      <c r="A13" s="559"/>
      <c r="B13" s="560"/>
      <c r="C13" s="561"/>
      <c r="D13" s="562"/>
      <c r="E13" s="554"/>
      <c r="F13" s="204"/>
      <c r="G13" s="204"/>
      <c r="H13" s="554"/>
      <c r="I13" s="554"/>
    </row>
    <row r="14" spans="1:9">
      <c r="A14" s="559"/>
      <c r="B14" s="560"/>
      <c r="C14" s="561"/>
      <c r="D14" s="562"/>
      <c r="E14" s="554"/>
      <c r="F14" s="204"/>
      <c r="G14" s="204"/>
      <c r="H14" s="554"/>
      <c r="I14" s="554"/>
    </row>
    <row r="15" spans="1:9">
      <c r="A15" s="559"/>
      <c r="B15" s="560"/>
      <c r="C15" s="561"/>
      <c r="D15" s="562"/>
      <c r="E15" s="554"/>
      <c r="F15" s="204"/>
      <c r="G15" s="204"/>
      <c r="H15" s="554"/>
      <c r="I15" s="554"/>
    </row>
    <row r="16" spans="1:9">
      <c r="A16" s="559"/>
      <c r="B16" s="560"/>
      <c r="C16" s="561"/>
      <c r="D16" s="562"/>
      <c r="E16" s="554"/>
      <c r="F16" s="204"/>
      <c r="G16" s="204"/>
      <c r="H16" s="554"/>
      <c r="I16" s="554"/>
    </row>
    <row r="17" spans="1:9" ht="13.5" thickBot="1">
      <c r="A17" s="559"/>
      <c r="B17" s="560"/>
      <c r="C17" s="561"/>
      <c r="D17" s="562"/>
      <c r="E17" s="554"/>
      <c r="F17" s="204"/>
      <c r="G17" s="204"/>
      <c r="H17" s="554"/>
      <c r="I17" s="554"/>
    </row>
    <row r="18" spans="1:9" s="1" customFormat="1" ht="24" customHeight="1" thickTop="1" thickBot="1">
      <c r="A18" s="139" t="s">
        <v>177</v>
      </c>
      <c r="B18" s="140"/>
      <c r="C18" s="140"/>
      <c r="D18" s="140"/>
      <c r="E18" s="495">
        <f>SUM(E8:E17)</f>
        <v>0</v>
      </c>
      <c r="F18" s="495">
        <f>SUM(F8:F17)</f>
        <v>0</v>
      </c>
      <c r="G18" s="495">
        <f>SUM(G8:G17)</f>
        <v>0</v>
      </c>
      <c r="H18" s="493">
        <f>SUM(H8:H17)</f>
        <v>0</v>
      </c>
      <c r="I18" s="494">
        <f>SUM(I8:I17)</f>
        <v>0</v>
      </c>
    </row>
    <row r="19" spans="1:9" ht="13.5" thickTop="1">
      <c r="A19" s="125"/>
      <c r="B19" s="125"/>
      <c r="C19" s="125"/>
      <c r="D19" s="125"/>
      <c r="E19" s="125"/>
      <c r="F19" s="127"/>
      <c r="G19" s="125"/>
      <c r="H19" s="125"/>
      <c r="I19" s="125"/>
    </row>
    <row r="288" spans="1:1">
      <c r="A288" s="113" t="s">
        <v>155</v>
      </c>
    </row>
  </sheetData>
  <sheetProtection password="D0D7"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autoPageBreaks="0"/>
  </sheetPr>
  <dimension ref="A1:EP319"/>
  <sheetViews>
    <sheetView showZeros="0" workbookViewId="0">
      <selection activeCell="K8" sqref="K8"/>
    </sheetView>
  </sheetViews>
  <sheetFormatPr baseColWidth="10" defaultColWidth="11.42578125" defaultRowHeight="12.75" outlineLevelCol="1"/>
  <cols>
    <col min="1" max="1" width="8.140625" style="114" customWidth="1"/>
    <col min="2" max="2" width="31.85546875" style="114" customWidth="1"/>
    <col min="3" max="3" width="11" style="114" customWidth="1"/>
    <col min="4" max="4" width="10.85546875" style="114" customWidth="1"/>
    <col min="5" max="5" width="11.7109375" style="114" customWidth="1"/>
    <col min="6" max="7" width="9.7109375" style="114" customWidth="1"/>
    <col min="8" max="8" width="11.28515625" style="114" customWidth="1"/>
    <col min="9" max="9" width="12" style="114" customWidth="1"/>
    <col min="10" max="11" width="10.85546875" style="114" customWidth="1"/>
    <col min="12" max="12" width="8.7109375" style="114" customWidth="1"/>
    <col min="13" max="13" width="11.42578125" style="114"/>
    <col min="14" max="14" width="9" style="664" customWidth="1"/>
    <col min="15" max="18" width="11.42578125" style="650" customWidth="1"/>
    <col min="19" max="19" width="4.5703125" style="657" customWidth="1"/>
    <col min="20" max="21" width="11.42578125" style="142" hidden="1" customWidth="1"/>
    <col min="22" max="22" width="11.85546875" style="142" hidden="1" customWidth="1"/>
    <col min="23" max="23" width="10.140625" style="142" hidden="1" customWidth="1"/>
    <col min="24" max="24" width="9.5703125" style="142" hidden="1" customWidth="1"/>
    <col min="25" max="25" width="8.28515625" style="142" hidden="1" customWidth="1"/>
    <col min="26" max="26" width="13" style="372" customWidth="1" outlineLevel="1"/>
    <col min="27" max="64" width="11.42578125" style="372" customWidth="1" outlineLevel="1"/>
    <col min="65" max="79" width="11.42578125" style="142" customWidth="1" outlineLevel="1"/>
    <col min="80" max="80" width="11.42578125" style="114"/>
    <col min="81" max="83" width="0" style="114" hidden="1" customWidth="1"/>
    <col min="84" max="85" width="11.42578125" style="142" hidden="1" customWidth="1"/>
    <col min="86" max="86" width="11.85546875" style="142" hidden="1" customWidth="1"/>
    <col min="87" max="87" width="10.140625" style="142" hidden="1" customWidth="1"/>
    <col min="88" max="88" width="9.5703125" style="142" hidden="1" customWidth="1"/>
    <col min="89" max="89" width="8.28515625" style="142" hidden="1" customWidth="1"/>
    <col min="90" max="90" width="13" style="372" customWidth="1" outlineLevel="1"/>
    <col min="91" max="128" width="11.42578125" style="372" customWidth="1" outlineLevel="1"/>
    <col min="129" max="143" width="11.42578125" style="142" customWidth="1" outlineLevel="1"/>
    <col min="144" max="16384" width="11.42578125" style="114"/>
  </cols>
  <sheetData>
    <row r="1" spans="1:146" ht="13.5" thickBot="1">
      <c r="A1" s="665">
        <f>etab</f>
        <v>0</v>
      </c>
      <c r="B1" s="650"/>
      <c r="C1" s="650"/>
      <c r="D1" s="650"/>
      <c r="E1" s="650"/>
      <c r="F1" s="650"/>
      <c r="G1" s="650"/>
      <c r="H1" s="666" t="str">
        <f ca="1">IF(ROUND(I7,-1)&lt;&gt;ROUND(CL2,-1),"LA SOMME DES AMORTISSEMENTS DE SUBVENTION EST DIFFERENT DU MONTANT DES SUBVENTIONS","")</f>
        <v/>
      </c>
      <c r="I1" s="650"/>
      <c r="J1" s="650"/>
      <c r="K1" s="650"/>
      <c r="L1" s="650"/>
      <c r="M1" s="644"/>
      <c r="N1" s="658"/>
      <c r="O1" s="644"/>
      <c r="P1" s="644"/>
      <c r="Q1" s="644"/>
      <c r="R1" s="644"/>
      <c r="S1" s="651"/>
      <c r="T1" s="144"/>
      <c r="U1" s="144"/>
      <c r="V1" s="144"/>
      <c r="CF1" s="144"/>
      <c r="CG1" s="144"/>
      <c r="CH1" s="144"/>
    </row>
    <row r="2" spans="1:146" s="115" customFormat="1" ht="18" customHeight="1" thickBot="1">
      <c r="A2" s="821" t="s">
        <v>156</v>
      </c>
      <c r="B2" s="822"/>
      <c r="C2" s="822"/>
      <c r="D2" s="822"/>
      <c r="E2" s="822"/>
      <c r="F2" s="822"/>
      <c r="G2" s="822"/>
      <c r="H2" s="822"/>
      <c r="I2" s="822"/>
      <c r="J2" s="822"/>
      <c r="K2" s="822"/>
      <c r="L2" s="822"/>
      <c r="M2" s="823"/>
      <c r="N2" s="659"/>
      <c r="O2" s="645"/>
      <c r="P2" s="645"/>
      <c r="Q2" s="645"/>
      <c r="R2" s="645"/>
      <c r="S2" s="652"/>
      <c r="T2" s="373"/>
      <c r="U2" s="373"/>
      <c r="V2" s="373"/>
      <c r="W2" s="371"/>
      <c r="X2" s="371"/>
      <c r="Y2" s="371"/>
      <c r="Z2" s="374">
        <f ca="1">SUM(Z4:CF4)</f>
        <v>0</v>
      </c>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1"/>
      <c r="BN2" s="371"/>
      <c r="BO2" s="371"/>
      <c r="BP2" s="371"/>
      <c r="BQ2" s="371"/>
      <c r="BR2" s="371"/>
      <c r="BS2" s="371"/>
      <c r="BT2" s="371"/>
      <c r="BU2" s="371"/>
      <c r="BV2" s="371"/>
      <c r="BW2" s="371"/>
      <c r="BX2" s="371"/>
      <c r="BY2" s="371"/>
      <c r="BZ2" s="371"/>
      <c r="CA2" s="371"/>
      <c r="CF2" s="373"/>
      <c r="CG2" s="373"/>
      <c r="CH2" s="373"/>
      <c r="CI2" s="371"/>
      <c r="CJ2" s="371"/>
      <c r="CK2" s="371"/>
      <c r="CL2" s="374">
        <f ca="1">SUM(CL4:ER4)</f>
        <v>0</v>
      </c>
      <c r="CM2" s="375"/>
      <c r="CN2" s="375"/>
      <c r="CO2" s="375"/>
      <c r="CP2" s="375"/>
      <c r="CQ2" s="375"/>
      <c r="CR2" s="375"/>
      <c r="CS2" s="375"/>
      <c r="CT2" s="375"/>
      <c r="CU2" s="375"/>
      <c r="CV2" s="375"/>
      <c r="CW2" s="375"/>
      <c r="CX2" s="375"/>
      <c r="CY2" s="375"/>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1"/>
      <c r="DZ2" s="371"/>
      <c r="EA2" s="371"/>
      <c r="EB2" s="371"/>
      <c r="EC2" s="371"/>
      <c r="ED2" s="371"/>
      <c r="EE2" s="371"/>
      <c r="EF2" s="371"/>
      <c r="EG2" s="371"/>
      <c r="EH2" s="371"/>
      <c r="EI2" s="371"/>
      <c r="EJ2" s="371"/>
      <c r="EK2" s="371"/>
      <c r="EL2" s="371"/>
      <c r="EM2" s="371"/>
    </row>
    <row r="3" spans="1:146" s="115" customFormat="1" ht="13.7" customHeight="1" thickBot="1">
      <c r="A3" s="646"/>
      <c r="B3" s="666" t="str">
        <f ca="1">IF(ROUND(C7,-1)&lt;&gt;ROUND(Z2,-1),"LE MONTANT DES AMORTISSEMENTS EST DIFFERENT DU MONTANT DES INVESTISSEMENTS","")</f>
        <v/>
      </c>
      <c r="C3" s="667"/>
      <c r="D3" s="646"/>
      <c r="E3" s="646"/>
      <c r="F3" s="646"/>
      <c r="G3" s="646"/>
      <c r="H3" s="666" t="str">
        <f>IF(C7&lt;&gt;M7,"LE MONTANT DU FINANCEMENT EST DIFFERENT DU MONTANT DE L'INVESTISSEMENT","")</f>
        <v/>
      </c>
      <c r="I3" s="646"/>
      <c r="J3" s="646"/>
      <c r="K3" s="646"/>
      <c r="L3" s="646"/>
      <c r="M3" s="646"/>
      <c r="N3" s="660"/>
      <c r="O3" s="646"/>
      <c r="P3" s="646"/>
      <c r="Q3" s="646"/>
      <c r="R3" s="646"/>
      <c r="S3" s="653"/>
      <c r="T3" s="371"/>
      <c r="U3" s="371"/>
      <c r="V3" s="371"/>
      <c r="W3" s="371"/>
      <c r="X3" s="371"/>
      <c r="Y3" s="371"/>
      <c r="Z3" s="376" t="s">
        <v>382</v>
      </c>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1"/>
      <c r="BN3" s="371"/>
      <c r="BO3" s="371"/>
      <c r="BP3" s="371"/>
      <c r="BQ3" s="371"/>
      <c r="BR3" s="371"/>
      <c r="BS3" s="371"/>
      <c r="BT3" s="371"/>
      <c r="BU3" s="371"/>
      <c r="BV3" s="371"/>
      <c r="BW3" s="371"/>
      <c r="BX3" s="371"/>
      <c r="BY3" s="371"/>
      <c r="BZ3" s="371"/>
      <c r="CA3" s="371"/>
      <c r="CF3" s="371"/>
      <c r="CG3" s="371"/>
      <c r="CH3" s="371"/>
      <c r="CI3" s="371"/>
      <c r="CJ3" s="371"/>
      <c r="CK3" s="371"/>
      <c r="CL3" s="376" t="s">
        <v>397</v>
      </c>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1"/>
      <c r="DZ3" s="371"/>
      <c r="EA3" s="371"/>
      <c r="EB3" s="371"/>
      <c r="EC3" s="371"/>
      <c r="ED3" s="371"/>
      <c r="EE3" s="371"/>
      <c r="EF3" s="371"/>
      <c r="EG3" s="371"/>
      <c r="EH3" s="371"/>
      <c r="EI3" s="371"/>
      <c r="EJ3" s="371"/>
      <c r="EK3" s="371"/>
      <c r="EL3" s="371"/>
      <c r="EM3" s="371"/>
    </row>
    <row r="4" spans="1:146" s="117" customFormat="1" ht="20.100000000000001" customHeight="1">
      <c r="A4" s="833" t="s">
        <v>157</v>
      </c>
      <c r="B4" s="831" t="s">
        <v>158</v>
      </c>
      <c r="C4" s="836" t="s">
        <v>159</v>
      </c>
      <c r="D4" s="836" t="s">
        <v>392</v>
      </c>
      <c r="E4" s="836" t="s">
        <v>391</v>
      </c>
      <c r="F4" s="836" t="s">
        <v>160</v>
      </c>
      <c r="G4" s="841" t="s">
        <v>161</v>
      </c>
      <c r="H4" s="830" t="s">
        <v>162</v>
      </c>
      <c r="I4" s="831"/>
      <c r="J4" s="831"/>
      <c r="K4" s="831"/>
      <c r="L4" s="831"/>
      <c r="M4" s="832"/>
      <c r="N4" s="661"/>
      <c r="O4" s="647"/>
      <c r="P4" s="647"/>
      <c r="Q4" s="647"/>
      <c r="R4" s="647"/>
      <c r="S4" s="654"/>
      <c r="T4" s="377"/>
      <c r="U4" s="377"/>
      <c r="V4" s="377"/>
      <c r="W4" s="378"/>
      <c r="X4" s="379"/>
      <c r="Y4" s="379"/>
      <c r="Z4" s="380">
        <f ca="1">SUM(Z8:Z140)</f>
        <v>0</v>
      </c>
      <c r="AA4" s="380">
        <f t="shared" ref="AA4:BL4" ca="1" si="0">SUM(AA8:AA140)</f>
        <v>0</v>
      </c>
      <c r="AB4" s="380">
        <f t="shared" ca="1" si="0"/>
        <v>0</v>
      </c>
      <c r="AC4" s="380">
        <f t="shared" ca="1" si="0"/>
        <v>0</v>
      </c>
      <c r="AD4" s="380">
        <f t="shared" ca="1" si="0"/>
        <v>0</v>
      </c>
      <c r="AE4" s="380">
        <f t="shared" ca="1" si="0"/>
        <v>0</v>
      </c>
      <c r="AF4" s="380">
        <f t="shared" ca="1" si="0"/>
        <v>0</v>
      </c>
      <c r="AG4" s="380">
        <f t="shared" ca="1" si="0"/>
        <v>0</v>
      </c>
      <c r="AH4" s="380">
        <f t="shared" ca="1" si="0"/>
        <v>0</v>
      </c>
      <c r="AI4" s="380">
        <f t="shared" ca="1" si="0"/>
        <v>0</v>
      </c>
      <c r="AJ4" s="380">
        <f t="shared" ca="1" si="0"/>
        <v>0</v>
      </c>
      <c r="AK4" s="380">
        <f t="shared" ca="1" si="0"/>
        <v>0</v>
      </c>
      <c r="AL4" s="380">
        <f t="shared" ca="1" si="0"/>
        <v>0</v>
      </c>
      <c r="AM4" s="380">
        <f t="shared" ca="1" si="0"/>
        <v>0</v>
      </c>
      <c r="AN4" s="380">
        <f t="shared" ca="1" si="0"/>
        <v>0</v>
      </c>
      <c r="AO4" s="380">
        <f t="shared" ca="1" si="0"/>
        <v>0</v>
      </c>
      <c r="AP4" s="380">
        <f t="shared" ca="1" si="0"/>
        <v>0</v>
      </c>
      <c r="AQ4" s="380">
        <f t="shared" ca="1" si="0"/>
        <v>0</v>
      </c>
      <c r="AR4" s="380">
        <f t="shared" ca="1" si="0"/>
        <v>0</v>
      </c>
      <c r="AS4" s="380">
        <f t="shared" ca="1" si="0"/>
        <v>0</v>
      </c>
      <c r="AT4" s="380">
        <f t="shared" ca="1" si="0"/>
        <v>0</v>
      </c>
      <c r="AU4" s="380">
        <f t="shared" ca="1" si="0"/>
        <v>0</v>
      </c>
      <c r="AV4" s="380">
        <f t="shared" ca="1" si="0"/>
        <v>0</v>
      </c>
      <c r="AW4" s="380">
        <f t="shared" ca="1" si="0"/>
        <v>0</v>
      </c>
      <c r="AX4" s="380">
        <f t="shared" ca="1" si="0"/>
        <v>0</v>
      </c>
      <c r="AY4" s="380">
        <f t="shared" ca="1" si="0"/>
        <v>0</v>
      </c>
      <c r="AZ4" s="380">
        <f t="shared" ca="1" si="0"/>
        <v>0</v>
      </c>
      <c r="BA4" s="380">
        <f t="shared" ca="1" si="0"/>
        <v>0</v>
      </c>
      <c r="BB4" s="380">
        <f t="shared" ca="1" si="0"/>
        <v>0</v>
      </c>
      <c r="BC4" s="380">
        <f t="shared" ca="1" si="0"/>
        <v>0</v>
      </c>
      <c r="BD4" s="380">
        <f t="shared" ca="1" si="0"/>
        <v>0</v>
      </c>
      <c r="BE4" s="380">
        <f t="shared" ca="1" si="0"/>
        <v>0</v>
      </c>
      <c r="BF4" s="380">
        <f t="shared" ca="1" si="0"/>
        <v>0</v>
      </c>
      <c r="BG4" s="380">
        <f t="shared" ca="1" si="0"/>
        <v>0</v>
      </c>
      <c r="BH4" s="380">
        <f t="shared" ca="1" si="0"/>
        <v>0</v>
      </c>
      <c r="BI4" s="380">
        <f t="shared" ca="1" si="0"/>
        <v>0</v>
      </c>
      <c r="BJ4" s="380">
        <f t="shared" ca="1" si="0"/>
        <v>0</v>
      </c>
      <c r="BK4" s="380">
        <f t="shared" ca="1" si="0"/>
        <v>0</v>
      </c>
      <c r="BL4" s="380">
        <f t="shared" ca="1" si="0"/>
        <v>0</v>
      </c>
      <c r="BM4" s="380">
        <f ca="1">SUM(BM8:BM140)</f>
        <v>0</v>
      </c>
      <c r="BN4" s="380">
        <f ca="1">SUM(BN8:BN140)</f>
        <v>0</v>
      </c>
      <c r="BO4" s="380">
        <f ca="1">SUM(BO8:BO140)</f>
        <v>0</v>
      </c>
      <c r="BP4" s="380">
        <f ca="1">SUM(BP8:BP140)</f>
        <v>0</v>
      </c>
      <c r="BQ4" s="380">
        <f t="shared" ref="BQ4:CA4" ca="1" si="1">SUM(BQ8:BQ140)</f>
        <v>0</v>
      </c>
      <c r="BR4" s="380">
        <f t="shared" ca="1" si="1"/>
        <v>0</v>
      </c>
      <c r="BS4" s="380">
        <f t="shared" ca="1" si="1"/>
        <v>0</v>
      </c>
      <c r="BT4" s="380">
        <f t="shared" ca="1" si="1"/>
        <v>0</v>
      </c>
      <c r="BU4" s="380">
        <f t="shared" ca="1" si="1"/>
        <v>0</v>
      </c>
      <c r="BV4" s="380">
        <f t="shared" ca="1" si="1"/>
        <v>0</v>
      </c>
      <c r="BW4" s="380">
        <f t="shared" ca="1" si="1"/>
        <v>0</v>
      </c>
      <c r="BX4" s="380">
        <f t="shared" ca="1" si="1"/>
        <v>0</v>
      </c>
      <c r="BY4" s="380">
        <f t="shared" ca="1" si="1"/>
        <v>0</v>
      </c>
      <c r="BZ4" s="380">
        <f t="shared" ca="1" si="1"/>
        <v>0</v>
      </c>
      <c r="CA4" s="380">
        <f t="shared" ca="1" si="1"/>
        <v>0</v>
      </c>
      <c r="CF4" s="377"/>
      <c r="CG4" s="377"/>
      <c r="CH4" s="377"/>
      <c r="CI4" s="378"/>
      <c r="CJ4" s="379"/>
      <c r="CK4" s="379"/>
      <c r="CL4" s="380">
        <f ca="1">SUM(CL8:CL140)</f>
        <v>0</v>
      </c>
      <c r="CM4" s="380">
        <f t="shared" ref="CM4:DX4" ca="1" si="2">SUM(CM8:CM140)</f>
        <v>0</v>
      </c>
      <c r="CN4" s="380">
        <f t="shared" ca="1" si="2"/>
        <v>0</v>
      </c>
      <c r="CO4" s="380">
        <f t="shared" ca="1" si="2"/>
        <v>0</v>
      </c>
      <c r="CP4" s="380">
        <f t="shared" ca="1" si="2"/>
        <v>0</v>
      </c>
      <c r="CQ4" s="380">
        <f t="shared" ca="1" si="2"/>
        <v>0</v>
      </c>
      <c r="CR4" s="380">
        <f t="shared" ca="1" si="2"/>
        <v>0</v>
      </c>
      <c r="CS4" s="380">
        <f t="shared" ca="1" si="2"/>
        <v>0</v>
      </c>
      <c r="CT4" s="380">
        <f t="shared" ca="1" si="2"/>
        <v>0</v>
      </c>
      <c r="CU4" s="380">
        <f t="shared" ca="1" si="2"/>
        <v>0</v>
      </c>
      <c r="CV4" s="380">
        <f t="shared" ca="1" si="2"/>
        <v>0</v>
      </c>
      <c r="CW4" s="380">
        <f t="shared" ca="1" si="2"/>
        <v>0</v>
      </c>
      <c r="CX4" s="380">
        <f t="shared" ca="1" si="2"/>
        <v>0</v>
      </c>
      <c r="CY4" s="380">
        <f t="shared" ca="1" si="2"/>
        <v>0</v>
      </c>
      <c r="CZ4" s="380">
        <f t="shared" ca="1" si="2"/>
        <v>0</v>
      </c>
      <c r="DA4" s="380">
        <f t="shared" ca="1" si="2"/>
        <v>0</v>
      </c>
      <c r="DB4" s="380">
        <f t="shared" ca="1" si="2"/>
        <v>0</v>
      </c>
      <c r="DC4" s="380">
        <f t="shared" ca="1" si="2"/>
        <v>0</v>
      </c>
      <c r="DD4" s="380">
        <f t="shared" ca="1" si="2"/>
        <v>0</v>
      </c>
      <c r="DE4" s="380">
        <f t="shared" ca="1" si="2"/>
        <v>0</v>
      </c>
      <c r="DF4" s="380">
        <f t="shared" ca="1" si="2"/>
        <v>0</v>
      </c>
      <c r="DG4" s="380">
        <f t="shared" ca="1" si="2"/>
        <v>0</v>
      </c>
      <c r="DH4" s="380">
        <f t="shared" ca="1" si="2"/>
        <v>0</v>
      </c>
      <c r="DI4" s="380">
        <f t="shared" ca="1" si="2"/>
        <v>0</v>
      </c>
      <c r="DJ4" s="380">
        <f t="shared" ca="1" si="2"/>
        <v>0</v>
      </c>
      <c r="DK4" s="380">
        <f t="shared" ca="1" si="2"/>
        <v>0</v>
      </c>
      <c r="DL4" s="380">
        <f t="shared" ca="1" si="2"/>
        <v>0</v>
      </c>
      <c r="DM4" s="380">
        <f t="shared" ca="1" si="2"/>
        <v>0</v>
      </c>
      <c r="DN4" s="380">
        <f t="shared" ca="1" si="2"/>
        <v>0</v>
      </c>
      <c r="DO4" s="380">
        <f t="shared" ca="1" si="2"/>
        <v>0</v>
      </c>
      <c r="DP4" s="380">
        <f t="shared" ca="1" si="2"/>
        <v>0</v>
      </c>
      <c r="DQ4" s="380">
        <f t="shared" ca="1" si="2"/>
        <v>0</v>
      </c>
      <c r="DR4" s="380">
        <f t="shared" ca="1" si="2"/>
        <v>0</v>
      </c>
      <c r="DS4" s="380">
        <f t="shared" ca="1" si="2"/>
        <v>0</v>
      </c>
      <c r="DT4" s="380">
        <f t="shared" ca="1" si="2"/>
        <v>0</v>
      </c>
      <c r="DU4" s="380">
        <f t="shared" ca="1" si="2"/>
        <v>0</v>
      </c>
      <c r="DV4" s="380">
        <f t="shared" ca="1" si="2"/>
        <v>0</v>
      </c>
      <c r="DW4" s="380">
        <f t="shared" ca="1" si="2"/>
        <v>0</v>
      </c>
      <c r="DX4" s="380">
        <f t="shared" ca="1" si="2"/>
        <v>0</v>
      </c>
      <c r="DY4" s="380">
        <f ca="1">SUM(DY8:DY140)</f>
        <v>0</v>
      </c>
      <c r="DZ4" s="380">
        <f ca="1">SUM(DZ8:DZ140)</f>
        <v>0</v>
      </c>
      <c r="EA4" s="380">
        <f ca="1">SUM(EA8:EA140)</f>
        <v>0</v>
      </c>
      <c r="EB4" s="380">
        <f ca="1">SUM(EB8:EB140)</f>
        <v>0</v>
      </c>
      <c r="EC4" s="380">
        <f t="shared" ref="EC4:EM4" ca="1" si="3">SUM(EC8:EC140)</f>
        <v>0</v>
      </c>
      <c r="ED4" s="380">
        <f t="shared" ca="1" si="3"/>
        <v>0</v>
      </c>
      <c r="EE4" s="380">
        <f t="shared" ca="1" si="3"/>
        <v>0</v>
      </c>
      <c r="EF4" s="380">
        <f t="shared" ca="1" si="3"/>
        <v>0</v>
      </c>
      <c r="EG4" s="380">
        <f t="shared" ca="1" si="3"/>
        <v>0</v>
      </c>
      <c r="EH4" s="380">
        <f t="shared" ca="1" si="3"/>
        <v>0</v>
      </c>
      <c r="EI4" s="380">
        <f t="shared" ca="1" si="3"/>
        <v>0</v>
      </c>
      <c r="EJ4" s="380">
        <f t="shared" ca="1" si="3"/>
        <v>0</v>
      </c>
      <c r="EK4" s="380">
        <f t="shared" ca="1" si="3"/>
        <v>0</v>
      </c>
      <c r="EL4" s="380">
        <f t="shared" ca="1" si="3"/>
        <v>0</v>
      </c>
      <c r="EM4" s="380">
        <f t="shared" ca="1" si="3"/>
        <v>0</v>
      </c>
    </row>
    <row r="5" spans="1:146" s="117" customFormat="1" ht="24.95" customHeight="1">
      <c r="A5" s="834"/>
      <c r="B5" s="824"/>
      <c r="C5" s="837"/>
      <c r="D5" s="837"/>
      <c r="E5" s="837"/>
      <c r="F5" s="837"/>
      <c r="G5" s="842"/>
      <c r="H5" s="828" t="s">
        <v>386</v>
      </c>
      <c r="I5" s="824" t="s">
        <v>385</v>
      </c>
      <c r="J5" s="824" t="s">
        <v>167</v>
      </c>
      <c r="K5" s="824"/>
      <c r="L5" s="824"/>
      <c r="M5" s="825" t="s">
        <v>168</v>
      </c>
      <c r="N5" s="661"/>
      <c r="O5" s="647"/>
      <c r="P5" s="647"/>
      <c r="Q5" s="647"/>
      <c r="R5" s="647"/>
      <c r="S5" s="654"/>
      <c r="T5" s="377"/>
      <c r="U5" s="377"/>
      <c r="V5" s="377"/>
      <c r="W5" s="378"/>
      <c r="X5" s="379"/>
      <c r="Y5" s="379"/>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F5" s="377"/>
      <c r="CG5" s="377"/>
      <c r="CH5" s="377"/>
      <c r="CI5" s="378"/>
      <c r="CJ5" s="379"/>
      <c r="CK5" s="379"/>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row>
    <row r="6" spans="1:146" s="118" customFormat="1" ht="24.95" customHeight="1" thickBot="1">
      <c r="A6" s="835"/>
      <c r="B6" s="827"/>
      <c r="C6" s="838"/>
      <c r="D6" s="838"/>
      <c r="E6" s="838"/>
      <c r="F6" s="838"/>
      <c r="G6" s="843"/>
      <c r="H6" s="829"/>
      <c r="I6" s="827"/>
      <c r="J6" s="521" t="s">
        <v>163</v>
      </c>
      <c r="K6" s="521" t="s">
        <v>165</v>
      </c>
      <c r="L6" s="521" t="s">
        <v>164</v>
      </c>
      <c r="M6" s="826"/>
      <c r="N6" s="661"/>
      <c r="O6" s="647"/>
      <c r="P6" s="647"/>
      <c r="Q6" s="647"/>
      <c r="R6" s="647"/>
      <c r="S6" s="654"/>
      <c r="T6" s="377" t="s">
        <v>315</v>
      </c>
      <c r="U6" s="377" t="s">
        <v>316</v>
      </c>
      <c r="V6" s="377" t="s">
        <v>317</v>
      </c>
      <c r="W6" s="382" t="s">
        <v>318</v>
      </c>
      <c r="X6" s="382" t="s">
        <v>319</v>
      </c>
      <c r="Y6" s="382" t="s">
        <v>396</v>
      </c>
      <c r="Z6" s="368">
        <f>exercice+1</f>
        <v>2022</v>
      </c>
      <c r="AA6" s="368">
        <f>Z6+1</f>
        <v>2023</v>
      </c>
      <c r="AB6" s="368">
        <f>AA6+1</f>
        <v>2024</v>
      </c>
      <c r="AC6" s="368">
        <f>AB6+1</f>
        <v>2025</v>
      </c>
      <c r="AD6" s="368">
        <f>AC6+1</f>
        <v>2026</v>
      </c>
      <c r="AE6" s="368">
        <f>AD6+1</f>
        <v>2027</v>
      </c>
      <c r="AF6" s="368">
        <f t="shared" ref="AF6:BL6" si="4">AE6+1</f>
        <v>2028</v>
      </c>
      <c r="AG6" s="368">
        <f t="shared" si="4"/>
        <v>2029</v>
      </c>
      <c r="AH6" s="368">
        <f t="shared" si="4"/>
        <v>2030</v>
      </c>
      <c r="AI6" s="368">
        <f t="shared" si="4"/>
        <v>2031</v>
      </c>
      <c r="AJ6" s="368">
        <f t="shared" si="4"/>
        <v>2032</v>
      </c>
      <c r="AK6" s="368">
        <f t="shared" si="4"/>
        <v>2033</v>
      </c>
      <c r="AL6" s="368">
        <f t="shared" si="4"/>
        <v>2034</v>
      </c>
      <c r="AM6" s="368">
        <f t="shared" si="4"/>
        <v>2035</v>
      </c>
      <c r="AN6" s="368">
        <f t="shared" si="4"/>
        <v>2036</v>
      </c>
      <c r="AO6" s="368">
        <f t="shared" si="4"/>
        <v>2037</v>
      </c>
      <c r="AP6" s="368">
        <f t="shared" si="4"/>
        <v>2038</v>
      </c>
      <c r="AQ6" s="368">
        <f t="shared" si="4"/>
        <v>2039</v>
      </c>
      <c r="AR6" s="368">
        <f t="shared" si="4"/>
        <v>2040</v>
      </c>
      <c r="AS6" s="368">
        <f t="shared" si="4"/>
        <v>2041</v>
      </c>
      <c r="AT6" s="368">
        <f t="shared" si="4"/>
        <v>2042</v>
      </c>
      <c r="AU6" s="368">
        <f t="shared" si="4"/>
        <v>2043</v>
      </c>
      <c r="AV6" s="368">
        <f t="shared" si="4"/>
        <v>2044</v>
      </c>
      <c r="AW6" s="368">
        <f t="shared" si="4"/>
        <v>2045</v>
      </c>
      <c r="AX6" s="368">
        <f t="shared" si="4"/>
        <v>2046</v>
      </c>
      <c r="AY6" s="368">
        <f t="shared" si="4"/>
        <v>2047</v>
      </c>
      <c r="AZ6" s="368">
        <f t="shared" si="4"/>
        <v>2048</v>
      </c>
      <c r="BA6" s="368">
        <f t="shared" si="4"/>
        <v>2049</v>
      </c>
      <c r="BB6" s="368">
        <f t="shared" si="4"/>
        <v>2050</v>
      </c>
      <c r="BC6" s="368">
        <f t="shared" si="4"/>
        <v>2051</v>
      </c>
      <c r="BD6" s="368">
        <f t="shared" si="4"/>
        <v>2052</v>
      </c>
      <c r="BE6" s="368">
        <f t="shared" si="4"/>
        <v>2053</v>
      </c>
      <c r="BF6" s="368">
        <f t="shared" si="4"/>
        <v>2054</v>
      </c>
      <c r="BG6" s="368">
        <f t="shared" si="4"/>
        <v>2055</v>
      </c>
      <c r="BH6" s="368">
        <f t="shared" si="4"/>
        <v>2056</v>
      </c>
      <c r="BI6" s="368">
        <f t="shared" si="4"/>
        <v>2057</v>
      </c>
      <c r="BJ6" s="368">
        <f t="shared" si="4"/>
        <v>2058</v>
      </c>
      <c r="BK6" s="368">
        <f t="shared" si="4"/>
        <v>2059</v>
      </c>
      <c r="BL6" s="368">
        <f t="shared" si="4"/>
        <v>2060</v>
      </c>
      <c r="BM6" s="368">
        <f>BL6+1</f>
        <v>2061</v>
      </c>
      <c r="BN6" s="368">
        <f>BM6+1</f>
        <v>2062</v>
      </c>
      <c r="BO6" s="368">
        <f>BN6+1</f>
        <v>2063</v>
      </c>
      <c r="BP6" s="368">
        <f>BO6+1</f>
        <v>2064</v>
      </c>
      <c r="BQ6" s="368">
        <f t="shared" ref="BQ6:CA6" si="5">BP6+1</f>
        <v>2065</v>
      </c>
      <c r="BR6" s="368">
        <f t="shared" si="5"/>
        <v>2066</v>
      </c>
      <c r="BS6" s="368">
        <f t="shared" si="5"/>
        <v>2067</v>
      </c>
      <c r="BT6" s="368">
        <f t="shared" si="5"/>
        <v>2068</v>
      </c>
      <c r="BU6" s="368">
        <f t="shared" si="5"/>
        <v>2069</v>
      </c>
      <c r="BV6" s="368">
        <f t="shared" si="5"/>
        <v>2070</v>
      </c>
      <c r="BW6" s="368">
        <f t="shared" si="5"/>
        <v>2071</v>
      </c>
      <c r="BX6" s="368">
        <f t="shared" si="5"/>
        <v>2072</v>
      </c>
      <c r="BY6" s="368">
        <f t="shared" si="5"/>
        <v>2073</v>
      </c>
      <c r="BZ6" s="368">
        <f t="shared" si="5"/>
        <v>2074</v>
      </c>
      <c r="CA6" s="368">
        <f t="shared" si="5"/>
        <v>2075</v>
      </c>
      <c r="CF6" s="377" t="s">
        <v>315</v>
      </c>
      <c r="CG6" s="377" t="s">
        <v>316</v>
      </c>
      <c r="CH6" s="377" t="s">
        <v>317</v>
      </c>
      <c r="CI6" s="382" t="s">
        <v>318</v>
      </c>
      <c r="CJ6" s="382" t="s">
        <v>319</v>
      </c>
      <c r="CK6" s="382"/>
      <c r="CL6" s="368">
        <f>exercice+1</f>
        <v>2022</v>
      </c>
      <c r="CM6" s="368">
        <f t="shared" ref="CM6:EB6" si="6">CL6+1</f>
        <v>2023</v>
      </c>
      <c r="CN6" s="368">
        <f t="shared" si="6"/>
        <v>2024</v>
      </c>
      <c r="CO6" s="368">
        <f t="shared" si="6"/>
        <v>2025</v>
      </c>
      <c r="CP6" s="368">
        <f t="shared" si="6"/>
        <v>2026</v>
      </c>
      <c r="CQ6" s="368">
        <f t="shared" si="6"/>
        <v>2027</v>
      </c>
      <c r="CR6" s="368">
        <f t="shared" si="6"/>
        <v>2028</v>
      </c>
      <c r="CS6" s="368">
        <f t="shared" si="6"/>
        <v>2029</v>
      </c>
      <c r="CT6" s="368">
        <f t="shared" si="6"/>
        <v>2030</v>
      </c>
      <c r="CU6" s="368">
        <f t="shared" si="6"/>
        <v>2031</v>
      </c>
      <c r="CV6" s="368">
        <f t="shared" si="6"/>
        <v>2032</v>
      </c>
      <c r="CW6" s="368">
        <f t="shared" si="6"/>
        <v>2033</v>
      </c>
      <c r="CX6" s="368">
        <f t="shared" si="6"/>
        <v>2034</v>
      </c>
      <c r="CY6" s="368">
        <f t="shared" si="6"/>
        <v>2035</v>
      </c>
      <c r="CZ6" s="368">
        <f t="shared" si="6"/>
        <v>2036</v>
      </c>
      <c r="DA6" s="368">
        <f t="shared" si="6"/>
        <v>2037</v>
      </c>
      <c r="DB6" s="368">
        <f t="shared" si="6"/>
        <v>2038</v>
      </c>
      <c r="DC6" s="368">
        <f t="shared" si="6"/>
        <v>2039</v>
      </c>
      <c r="DD6" s="368">
        <f t="shared" si="6"/>
        <v>2040</v>
      </c>
      <c r="DE6" s="368">
        <f t="shared" si="6"/>
        <v>2041</v>
      </c>
      <c r="DF6" s="368">
        <f t="shared" si="6"/>
        <v>2042</v>
      </c>
      <c r="DG6" s="368">
        <f t="shared" si="6"/>
        <v>2043</v>
      </c>
      <c r="DH6" s="368">
        <f t="shared" si="6"/>
        <v>2044</v>
      </c>
      <c r="DI6" s="368">
        <f t="shared" si="6"/>
        <v>2045</v>
      </c>
      <c r="DJ6" s="368">
        <f t="shared" si="6"/>
        <v>2046</v>
      </c>
      <c r="DK6" s="368">
        <f t="shared" si="6"/>
        <v>2047</v>
      </c>
      <c r="DL6" s="368">
        <f t="shared" si="6"/>
        <v>2048</v>
      </c>
      <c r="DM6" s="368">
        <f t="shared" si="6"/>
        <v>2049</v>
      </c>
      <c r="DN6" s="368">
        <f t="shared" si="6"/>
        <v>2050</v>
      </c>
      <c r="DO6" s="368">
        <f t="shared" si="6"/>
        <v>2051</v>
      </c>
      <c r="DP6" s="368">
        <f t="shared" si="6"/>
        <v>2052</v>
      </c>
      <c r="DQ6" s="368">
        <f t="shared" si="6"/>
        <v>2053</v>
      </c>
      <c r="DR6" s="368">
        <f t="shared" si="6"/>
        <v>2054</v>
      </c>
      <c r="DS6" s="368">
        <f t="shared" si="6"/>
        <v>2055</v>
      </c>
      <c r="DT6" s="368">
        <f t="shared" si="6"/>
        <v>2056</v>
      </c>
      <c r="DU6" s="368">
        <f t="shared" si="6"/>
        <v>2057</v>
      </c>
      <c r="DV6" s="368">
        <f t="shared" si="6"/>
        <v>2058</v>
      </c>
      <c r="DW6" s="368">
        <f t="shared" si="6"/>
        <v>2059</v>
      </c>
      <c r="DX6" s="368">
        <f t="shared" si="6"/>
        <v>2060</v>
      </c>
      <c r="DY6" s="368">
        <f t="shared" si="6"/>
        <v>2061</v>
      </c>
      <c r="DZ6" s="368">
        <f t="shared" si="6"/>
        <v>2062</v>
      </c>
      <c r="EA6" s="368">
        <f t="shared" si="6"/>
        <v>2063</v>
      </c>
      <c r="EB6" s="368">
        <f t="shared" si="6"/>
        <v>2064</v>
      </c>
      <c r="EC6" s="368">
        <f t="shared" ref="EC6" si="7">EB6+1</f>
        <v>2065</v>
      </c>
      <c r="ED6" s="368">
        <f t="shared" ref="ED6" si="8">EC6+1</f>
        <v>2066</v>
      </c>
      <c r="EE6" s="368">
        <f t="shared" ref="EE6" si="9">ED6+1</f>
        <v>2067</v>
      </c>
      <c r="EF6" s="368">
        <f t="shared" ref="EF6" si="10">EE6+1</f>
        <v>2068</v>
      </c>
      <c r="EG6" s="368">
        <f t="shared" ref="EG6" si="11">EF6+1</f>
        <v>2069</v>
      </c>
      <c r="EH6" s="368">
        <f t="shared" ref="EH6" si="12">EG6+1</f>
        <v>2070</v>
      </c>
      <c r="EI6" s="368">
        <f t="shared" ref="EI6" si="13">EH6+1</f>
        <v>2071</v>
      </c>
      <c r="EJ6" s="368">
        <f t="shared" ref="EJ6" si="14">EI6+1</f>
        <v>2072</v>
      </c>
      <c r="EK6" s="368">
        <f t="shared" ref="EK6" si="15">EJ6+1</f>
        <v>2073</v>
      </c>
      <c r="EL6" s="368">
        <f t="shared" ref="EL6" si="16">EK6+1</f>
        <v>2074</v>
      </c>
      <c r="EM6" s="368">
        <f t="shared" ref="EM6" si="17">EL6+1</f>
        <v>2075</v>
      </c>
    </row>
    <row r="7" spans="1:146" s="119" customFormat="1" ht="15" customHeight="1" thickBot="1">
      <c r="A7" s="839" t="s">
        <v>166</v>
      </c>
      <c r="B7" s="840"/>
      <c r="C7" s="522">
        <f>SUM(C8:C142)</f>
        <v>0</v>
      </c>
      <c r="D7" s="523"/>
      <c r="E7" s="523"/>
      <c r="F7" s="523"/>
      <c r="G7" s="524"/>
      <c r="H7" s="522">
        <f>SUM(H8:H142)</f>
        <v>0</v>
      </c>
      <c r="I7" s="536">
        <f>SUM(I8:I142)</f>
        <v>0</v>
      </c>
      <c r="J7" s="536">
        <f>SUM(J8:J142)</f>
        <v>0</v>
      </c>
      <c r="K7" s="523"/>
      <c r="L7" s="523"/>
      <c r="M7" s="537">
        <f>SUM(M8:M142)</f>
        <v>0</v>
      </c>
      <c r="N7" s="662"/>
      <c r="O7" s="648"/>
      <c r="P7" s="648"/>
      <c r="Q7" s="648"/>
      <c r="R7" s="648"/>
      <c r="S7" s="655"/>
      <c r="T7" s="383"/>
      <c r="U7" s="383"/>
      <c r="V7" s="383"/>
      <c r="W7" s="383"/>
      <c r="X7" s="383"/>
      <c r="Y7" s="383"/>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F7" s="383"/>
      <c r="CG7" s="383"/>
      <c r="CH7" s="383"/>
      <c r="CI7" s="383"/>
      <c r="CJ7" s="383"/>
      <c r="CK7" s="383"/>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c r="DL7" s="384"/>
      <c r="DM7" s="384"/>
      <c r="DN7" s="384"/>
      <c r="DO7" s="384"/>
      <c r="DP7" s="384"/>
      <c r="DQ7" s="384"/>
      <c r="DR7" s="384"/>
      <c r="DS7" s="384"/>
      <c r="DT7" s="384"/>
      <c r="DU7" s="384"/>
      <c r="DV7" s="384"/>
      <c r="DW7" s="384"/>
      <c r="DX7" s="384"/>
      <c r="DY7" s="384"/>
      <c r="DZ7" s="384"/>
      <c r="EA7" s="384"/>
      <c r="EB7" s="384"/>
      <c r="EC7" s="384"/>
      <c r="ED7" s="384"/>
      <c r="EE7" s="384"/>
      <c r="EF7" s="384"/>
      <c r="EG7" s="384"/>
      <c r="EH7" s="384"/>
      <c r="EI7" s="384"/>
      <c r="EJ7" s="384"/>
      <c r="EK7" s="384"/>
      <c r="EL7" s="384"/>
      <c r="EM7" s="384"/>
      <c r="EO7" s="119">
        <f>SUM(EO8:EO142)</f>
        <v>135</v>
      </c>
      <c r="EP7" s="119">
        <f>SUM(EP8:EP142)</f>
        <v>135</v>
      </c>
    </row>
    <row r="8" spans="1:146" s="119" customFormat="1" ht="15" customHeight="1">
      <c r="A8" s="120">
        <v>1</v>
      </c>
      <c r="B8" s="121"/>
      <c r="C8" s="525"/>
      <c r="D8" s="526"/>
      <c r="E8" s="526"/>
      <c r="F8" s="527"/>
      <c r="G8" s="528" t="s">
        <v>381</v>
      </c>
      <c r="H8" s="525"/>
      <c r="I8" s="538"/>
      <c r="J8" s="538"/>
      <c r="K8" s="539"/>
      <c r="L8" s="747">
        <f>IF(ISBLANK(K8),,IF(K8&lt;'Grille des taux interet'!$B$2,'Grille des taux interet'!$C$2,IF(K8&lt;'Grille des taux interet'!$B$3,'Grille des taux interet'!$C$3,IF(K8&lt;'Grille des taux interet'!B$4,'Grille des taux interet'!$C$4,IF(K8&lt;='Grille des taux interet'!$B$5,'Grille des taux interet'!$C$5,"RIEN")))))</f>
        <v>0</v>
      </c>
      <c r="M8" s="601">
        <f t="shared" ref="M8:M39" si="18">H8+I8+J8</f>
        <v>0</v>
      </c>
      <c r="N8" s="663" t="str">
        <f>IF(J8&lt;&gt;0,IF(K8=0,"IL FAUT IMPERATIVEMENT SAISIR UNE DUREE D'EMPRUNT",""),"")</f>
        <v/>
      </c>
      <c r="O8" s="649"/>
      <c r="P8" s="649"/>
      <c r="Q8" s="649"/>
      <c r="R8" s="649"/>
      <c r="S8" s="656"/>
      <c r="T8" s="385">
        <f t="shared" ref="T8:T39" ca="1" si="19">IF(CELL("contenu",E8)&gt;0,IF(dotationanneepleine=1,DATE(YEAR(E8)+1,1,1),E8),0)</f>
        <v>0</v>
      </c>
      <c r="U8" s="385">
        <f t="shared" ref="U8:U39" ca="1" si="20">IF(CELL("contenu",F8)&gt;0,DATE(YEAR(E8)+F8,MONTH(E8),DAY(E8)-1),0)</f>
        <v>0</v>
      </c>
      <c r="V8" s="386">
        <f t="shared" ref="V8:V39" si="21">IF(F8&gt;0,ROUNDUP(C8/F8,2),0)</f>
        <v>0</v>
      </c>
      <c r="W8" s="386">
        <f ca="1">IF(prorata=360,((12-MONTH(T8))*30)+(31-DAY(T8)),MIN(DATE(YEAR(T8),12,31)-T8+1,365))*V8/prorata</f>
        <v>0</v>
      </c>
      <c r="X8" s="386">
        <f ca="1">IF(dotationanneepleine=1,V8,IF((V8-W8)&lt;0.001,0,V8-W8))</f>
        <v>0</v>
      </c>
      <c r="Y8" s="389">
        <f t="shared" ref="Y8:Y39" si="22">YEAR(D8)</f>
        <v>1900</v>
      </c>
      <c r="Z8" s="387">
        <f t="shared" ref="Z8:AI17" ca="1" si="23">IF(OR(Z$6&lt;YEAR($T8),Z$6&gt;YEAR($U8)),0,IF(AND(Z$6&gt;YEAR($T8),Z$6&lt;YEAR($U8)),$V8,IF(Z$6=YEAR($T8),$W8,IF(Z$6=YEAR($U8),IF($X8=0,$V8,$X8)))))</f>
        <v>0</v>
      </c>
      <c r="AA8" s="387">
        <f t="shared" ca="1" si="23"/>
        <v>0</v>
      </c>
      <c r="AB8" s="387">
        <f t="shared" ca="1" si="23"/>
        <v>0</v>
      </c>
      <c r="AC8" s="387">
        <f t="shared" ca="1" si="23"/>
        <v>0</v>
      </c>
      <c r="AD8" s="387">
        <f t="shared" ca="1" si="23"/>
        <v>0</v>
      </c>
      <c r="AE8" s="387">
        <f t="shared" ca="1" si="23"/>
        <v>0</v>
      </c>
      <c r="AF8" s="387">
        <f t="shared" ca="1" si="23"/>
        <v>0</v>
      </c>
      <c r="AG8" s="387">
        <f t="shared" ca="1" si="23"/>
        <v>0</v>
      </c>
      <c r="AH8" s="387">
        <f t="shared" ca="1" si="23"/>
        <v>0</v>
      </c>
      <c r="AI8" s="387">
        <f t="shared" ca="1" si="23"/>
        <v>0</v>
      </c>
      <c r="AJ8" s="387">
        <f t="shared" ref="AJ8:AS17" ca="1" si="24">IF(OR(AJ$6&lt;YEAR($T8),AJ$6&gt;YEAR($U8)),0,IF(AND(AJ$6&gt;YEAR($T8),AJ$6&lt;YEAR($U8)),$V8,IF(AJ$6=YEAR($T8),$W8,IF(AJ$6=YEAR($U8),IF($X8=0,$V8,$X8)))))</f>
        <v>0</v>
      </c>
      <c r="AK8" s="387">
        <f t="shared" ca="1" si="24"/>
        <v>0</v>
      </c>
      <c r="AL8" s="387">
        <f t="shared" ca="1" si="24"/>
        <v>0</v>
      </c>
      <c r="AM8" s="387">
        <f t="shared" ca="1" si="24"/>
        <v>0</v>
      </c>
      <c r="AN8" s="387">
        <f t="shared" ca="1" si="24"/>
        <v>0</v>
      </c>
      <c r="AO8" s="387">
        <f t="shared" ca="1" si="24"/>
        <v>0</v>
      </c>
      <c r="AP8" s="387">
        <f t="shared" ca="1" si="24"/>
        <v>0</v>
      </c>
      <c r="AQ8" s="387">
        <f t="shared" ca="1" si="24"/>
        <v>0</v>
      </c>
      <c r="AR8" s="387">
        <f t="shared" ca="1" si="24"/>
        <v>0</v>
      </c>
      <c r="AS8" s="387">
        <f t="shared" ca="1" si="24"/>
        <v>0</v>
      </c>
      <c r="AT8" s="387">
        <f t="shared" ref="AT8:BC17" ca="1" si="25">IF(OR(AT$6&lt;YEAR($T8),AT$6&gt;YEAR($U8)),0,IF(AND(AT$6&gt;YEAR($T8),AT$6&lt;YEAR($U8)),$V8,IF(AT$6=YEAR($T8),$W8,IF(AT$6=YEAR($U8),IF($X8=0,$V8,$X8)))))</f>
        <v>0</v>
      </c>
      <c r="AU8" s="387">
        <f t="shared" ca="1" si="25"/>
        <v>0</v>
      </c>
      <c r="AV8" s="387">
        <f t="shared" ca="1" si="25"/>
        <v>0</v>
      </c>
      <c r="AW8" s="387">
        <f t="shared" ca="1" si="25"/>
        <v>0</v>
      </c>
      <c r="AX8" s="387">
        <f t="shared" ca="1" si="25"/>
        <v>0</v>
      </c>
      <c r="AY8" s="387">
        <f t="shared" ca="1" si="25"/>
        <v>0</v>
      </c>
      <c r="AZ8" s="387">
        <f t="shared" ca="1" si="25"/>
        <v>0</v>
      </c>
      <c r="BA8" s="387">
        <f t="shared" ca="1" si="25"/>
        <v>0</v>
      </c>
      <c r="BB8" s="387">
        <f t="shared" ca="1" si="25"/>
        <v>0</v>
      </c>
      <c r="BC8" s="387">
        <f t="shared" ca="1" si="25"/>
        <v>0</v>
      </c>
      <c r="BD8" s="387">
        <f t="shared" ref="BD8:BM17" ca="1" si="26">IF(OR(BD$6&lt;YEAR($T8),BD$6&gt;YEAR($U8)),0,IF(AND(BD$6&gt;YEAR($T8),BD$6&lt;YEAR($U8)),$V8,IF(BD$6=YEAR($T8),$W8,IF(BD$6=YEAR($U8),IF($X8=0,$V8,$X8)))))</f>
        <v>0</v>
      </c>
      <c r="BE8" s="387">
        <f t="shared" ca="1" si="26"/>
        <v>0</v>
      </c>
      <c r="BF8" s="387">
        <f t="shared" ca="1" si="26"/>
        <v>0</v>
      </c>
      <c r="BG8" s="387">
        <f t="shared" ca="1" si="26"/>
        <v>0</v>
      </c>
      <c r="BH8" s="387">
        <f t="shared" ca="1" si="26"/>
        <v>0</v>
      </c>
      <c r="BI8" s="387">
        <f t="shared" ca="1" si="26"/>
        <v>0</v>
      </c>
      <c r="BJ8" s="387">
        <f t="shared" ca="1" si="26"/>
        <v>0</v>
      </c>
      <c r="BK8" s="387">
        <f t="shared" ca="1" si="26"/>
        <v>0</v>
      </c>
      <c r="BL8" s="387">
        <f t="shared" ca="1" si="26"/>
        <v>0</v>
      </c>
      <c r="BM8" s="387">
        <f t="shared" ca="1" si="26"/>
        <v>0</v>
      </c>
      <c r="BN8" s="387">
        <f t="shared" ref="BN8:CA17" ca="1" si="27">IF(OR(BN$6&lt;YEAR($T8),BN$6&gt;YEAR($U8)),0,IF(AND(BN$6&gt;YEAR($T8),BN$6&lt;YEAR($U8)),$V8,IF(BN$6=YEAR($T8),$W8,IF(BN$6=YEAR($U8),IF($X8=0,$V8,$X8)))))</f>
        <v>0</v>
      </c>
      <c r="BO8" s="387">
        <f t="shared" ca="1" si="27"/>
        <v>0</v>
      </c>
      <c r="BP8" s="387">
        <f t="shared" ca="1" si="27"/>
        <v>0</v>
      </c>
      <c r="BQ8" s="387">
        <f t="shared" ca="1" si="27"/>
        <v>0</v>
      </c>
      <c r="BR8" s="387">
        <f t="shared" ca="1" si="27"/>
        <v>0</v>
      </c>
      <c r="BS8" s="387">
        <f t="shared" ca="1" si="27"/>
        <v>0</v>
      </c>
      <c r="BT8" s="387">
        <f t="shared" ca="1" si="27"/>
        <v>0</v>
      </c>
      <c r="BU8" s="387">
        <f t="shared" ca="1" si="27"/>
        <v>0</v>
      </c>
      <c r="BV8" s="387">
        <f t="shared" ca="1" si="27"/>
        <v>0</v>
      </c>
      <c r="BW8" s="387">
        <f t="shared" ca="1" si="27"/>
        <v>0</v>
      </c>
      <c r="BX8" s="387">
        <f t="shared" ca="1" si="27"/>
        <v>0</v>
      </c>
      <c r="BY8" s="387">
        <f t="shared" ca="1" si="27"/>
        <v>0</v>
      </c>
      <c r="BZ8" s="387">
        <f t="shared" ca="1" si="27"/>
        <v>0</v>
      </c>
      <c r="CA8" s="387">
        <f t="shared" ca="1" si="27"/>
        <v>0</v>
      </c>
      <c r="CF8" s="385">
        <f t="shared" ref="CF8:CF39" ca="1" si="28">IF(CELL("contenu",E8)&gt;0,IF(dotationanneepleine=1,DATE(YEAR(E8)+1,1,1),E8),0)</f>
        <v>0</v>
      </c>
      <c r="CG8" s="385">
        <f t="shared" ref="CG8:CG39" ca="1" si="29">IF(CELL("contenu",F8)&gt;0,DATE(YEAR(E8)+BM8,MONTH(E8),DAY(E8)-1),0)</f>
        <v>0</v>
      </c>
      <c r="CH8" s="386">
        <f t="shared" ref="CH8:CH39" si="30">IF(F8&gt;0,ROUNDUP(I8/F8,2),0)</f>
        <v>0</v>
      </c>
      <c r="CI8" s="386">
        <f t="shared" ref="CI8:CI39" ca="1" si="31">IF(prorata=360,((12-MONTH(T8))*30)+(31-DAY(T8)),MIN(DATE(YEAR(T8),12,31)-T8+1,365))*CH8/prorata</f>
        <v>0</v>
      </c>
      <c r="CJ8" s="386">
        <f t="shared" ref="CJ8:CJ39" ca="1" si="32">IF(dotationanneepleine=1,CH8,IF((CH8-CI8)&lt;0.001,0,CH8-CI8))</f>
        <v>0</v>
      </c>
      <c r="CK8" s="389"/>
      <c r="CL8" s="387">
        <f t="shared" ref="CL8:CU17" ca="1" si="33">IF(OR(CL$6&lt;YEAR($T8),CL$6&gt;YEAR($U8)),0,IF(AND(CL$6&gt;YEAR($T8),CL$6&lt;YEAR($U8)),$CH8,IF(CL$6=YEAR($T8),$CI8,IF(CL$6=YEAR($U8),IF($CJ8=0,$CH8,$CJ8)))))</f>
        <v>0</v>
      </c>
      <c r="CM8" s="387">
        <f t="shared" ca="1" si="33"/>
        <v>0</v>
      </c>
      <c r="CN8" s="387">
        <f t="shared" ca="1" si="33"/>
        <v>0</v>
      </c>
      <c r="CO8" s="387">
        <f t="shared" ca="1" si="33"/>
        <v>0</v>
      </c>
      <c r="CP8" s="387">
        <f t="shared" ca="1" si="33"/>
        <v>0</v>
      </c>
      <c r="CQ8" s="387">
        <f t="shared" ca="1" si="33"/>
        <v>0</v>
      </c>
      <c r="CR8" s="387">
        <f t="shared" ca="1" si="33"/>
        <v>0</v>
      </c>
      <c r="CS8" s="387">
        <f t="shared" ca="1" si="33"/>
        <v>0</v>
      </c>
      <c r="CT8" s="387">
        <f t="shared" ca="1" si="33"/>
        <v>0</v>
      </c>
      <c r="CU8" s="387">
        <f t="shared" ca="1" si="33"/>
        <v>0</v>
      </c>
      <c r="CV8" s="387">
        <f t="shared" ref="CV8:DE17" ca="1" si="34">IF(OR(CV$6&lt;YEAR($T8),CV$6&gt;YEAR($U8)),0,IF(AND(CV$6&gt;YEAR($T8),CV$6&lt;YEAR($U8)),$CH8,IF(CV$6=YEAR($T8),$CI8,IF(CV$6=YEAR($U8),IF($CJ8=0,$CH8,$CJ8)))))</f>
        <v>0</v>
      </c>
      <c r="CW8" s="387">
        <f t="shared" ca="1" si="34"/>
        <v>0</v>
      </c>
      <c r="CX8" s="387">
        <f t="shared" ca="1" si="34"/>
        <v>0</v>
      </c>
      <c r="CY8" s="387">
        <f t="shared" ca="1" si="34"/>
        <v>0</v>
      </c>
      <c r="CZ8" s="387">
        <f t="shared" ca="1" si="34"/>
        <v>0</v>
      </c>
      <c r="DA8" s="387">
        <f t="shared" ca="1" si="34"/>
        <v>0</v>
      </c>
      <c r="DB8" s="387">
        <f t="shared" ca="1" si="34"/>
        <v>0</v>
      </c>
      <c r="DC8" s="387">
        <f t="shared" ca="1" si="34"/>
        <v>0</v>
      </c>
      <c r="DD8" s="387">
        <f t="shared" ca="1" si="34"/>
        <v>0</v>
      </c>
      <c r="DE8" s="387">
        <f t="shared" ca="1" si="34"/>
        <v>0</v>
      </c>
      <c r="DF8" s="387">
        <f t="shared" ref="DF8:DO17" ca="1" si="35">IF(OR(DF$6&lt;YEAR($T8),DF$6&gt;YEAR($U8)),0,IF(AND(DF$6&gt;YEAR($T8),DF$6&lt;YEAR($U8)),$CH8,IF(DF$6=YEAR($T8),$CI8,IF(DF$6=YEAR($U8),IF($CJ8=0,$CH8,$CJ8)))))</f>
        <v>0</v>
      </c>
      <c r="DG8" s="387">
        <f t="shared" ca="1" si="35"/>
        <v>0</v>
      </c>
      <c r="DH8" s="387">
        <f t="shared" ca="1" si="35"/>
        <v>0</v>
      </c>
      <c r="DI8" s="387">
        <f t="shared" ca="1" si="35"/>
        <v>0</v>
      </c>
      <c r="DJ8" s="387">
        <f t="shared" ca="1" si="35"/>
        <v>0</v>
      </c>
      <c r="DK8" s="387">
        <f t="shared" ca="1" si="35"/>
        <v>0</v>
      </c>
      <c r="DL8" s="387">
        <f t="shared" ca="1" si="35"/>
        <v>0</v>
      </c>
      <c r="DM8" s="387">
        <f t="shared" ca="1" si="35"/>
        <v>0</v>
      </c>
      <c r="DN8" s="387">
        <f t="shared" ca="1" si="35"/>
        <v>0</v>
      </c>
      <c r="DO8" s="387">
        <f t="shared" ca="1" si="35"/>
        <v>0</v>
      </c>
      <c r="DP8" s="387">
        <f t="shared" ref="DP8:DY17" ca="1" si="36">IF(OR(DP$6&lt;YEAR($T8),DP$6&gt;YEAR($U8)),0,IF(AND(DP$6&gt;YEAR($T8),DP$6&lt;YEAR($U8)),$CH8,IF(DP$6=YEAR($T8),$CI8,IF(DP$6=YEAR($U8),IF($CJ8=0,$CH8,$CJ8)))))</f>
        <v>0</v>
      </c>
      <c r="DQ8" s="387">
        <f t="shared" ca="1" si="36"/>
        <v>0</v>
      </c>
      <c r="DR8" s="387">
        <f t="shared" ca="1" si="36"/>
        <v>0</v>
      </c>
      <c r="DS8" s="387">
        <f t="shared" ca="1" si="36"/>
        <v>0</v>
      </c>
      <c r="DT8" s="387">
        <f t="shared" ca="1" si="36"/>
        <v>0</v>
      </c>
      <c r="DU8" s="387">
        <f t="shared" ca="1" si="36"/>
        <v>0</v>
      </c>
      <c r="DV8" s="387">
        <f t="shared" ca="1" si="36"/>
        <v>0</v>
      </c>
      <c r="DW8" s="387">
        <f t="shared" ca="1" si="36"/>
        <v>0</v>
      </c>
      <c r="DX8" s="387">
        <f t="shared" ca="1" si="36"/>
        <v>0</v>
      </c>
      <c r="DY8" s="387">
        <f t="shared" ca="1" si="36"/>
        <v>0</v>
      </c>
      <c r="DZ8" s="387">
        <f t="shared" ref="DZ8:EM17" ca="1" si="37">IF(OR(DZ$6&lt;YEAR($T8),DZ$6&gt;YEAR($U8)),0,IF(AND(DZ$6&gt;YEAR($T8),DZ$6&lt;YEAR($U8)),$CH8,IF(DZ$6=YEAR($T8),$CI8,IF(DZ$6=YEAR($U8),IF($CJ8=0,$CH8,$CJ8)))))</f>
        <v>0</v>
      </c>
      <c r="EA8" s="387">
        <f t="shared" ca="1" si="37"/>
        <v>0</v>
      </c>
      <c r="EB8" s="387">
        <f t="shared" ca="1" si="37"/>
        <v>0</v>
      </c>
      <c r="EC8" s="387">
        <f t="shared" ca="1" si="37"/>
        <v>0</v>
      </c>
      <c r="ED8" s="387">
        <f t="shared" ca="1" si="37"/>
        <v>0</v>
      </c>
      <c r="EE8" s="387">
        <f t="shared" ca="1" si="37"/>
        <v>0</v>
      </c>
      <c r="EF8" s="387">
        <f t="shared" ca="1" si="37"/>
        <v>0</v>
      </c>
      <c r="EG8" s="387">
        <f t="shared" ca="1" si="37"/>
        <v>0</v>
      </c>
      <c r="EH8" s="387">
        <f t="shared" ca="1" si="37"/>
        <v>0</v>
      </c>
      <c r="EI8" s="387">
        <f t="shared" ca="1" si="37"/>
        <v>0</v>
      </c>
      <c r="EJ8" s="387">
        <f t="shared" ca="1" si="37"/>
        <v>0</v>
      </c>
      <c r="EK8" s="387">
        <f t="shared" ca="1" si="37"/>
        <v>0</v>
      </c>
      <c r="EL8" s="387">
        <f t="shared" ca="1" si="37"/>
        <v>0</v>
      </c>
      <c r="EM8" s="387">
        <f t="shared" ca="1" si="37"/>
        <v>0</v>
      </c>
      <c r="EN8" s="573"/>
      <c r="EO8" s="695">
        <f>IF(ISBLANK(J8),TRUE,IF(NOT(ISBLANK(K8)),TRUE,FALSE))*1</f>
        <v>1</v>
      </c>
      <c r="EP8" s="119">
        <f>IF(EO8=1,IF(F8-K8&gt;=0,TRUE,FALSE),TRUE)*1</f>
        <v>1</v>
      </c>
    </row>
    <row r="9" spans="1:146" s="119" customFormat="1" ht="15" customHeight="1">
      <c r="A9" s="122">
        <v>2</v>
      </c>
      <c r="B9" s="123"/>
      <c r="C9" s="529"/>
      <c r="D9" s="530"/>
      <c r="E9" s="530"/>
      <c r="F9" s="531"/>
      <c r="G9" s="532" t="s">
        <v>381</v>
      </c>
      <c r="H9" s="529"/>
      <c r="I9" s="540"/>
      <c r="J9" s="540"/>
      <c r="K9" s="539"/>
      <c r="L9" s="747">
        <f>IF(ISBLANK(K9),,IF(K9&lt;'Grille des taux interet'!$B$2,'Grille des taux interet'!$C$2,IF(K9&lt;'Grille des taux interet'!$B$3,'Grille des taux interet'!$C$3,IF(K9&lt;'Grille des taux interet'!B$4,'Grille des taux interet'!$C$4,IF(K9&lt;='Grille des taux interet'!$B$5,'Grille des taux interet'!$C$5,"RIEN")))))</f>
        <v>0</v>
      </c>
      <c r="M9" s="602">
        <f t="shared" si="18"/>
        <v>0</v>
      </c>
      <c r="N9" s="663" t="str">
        <f t="shared" ref="N9:N72" si="38">IF(J9&lt;&gt;0,IF(K9=0,"IL FAUT IMPERATIVEMENT SAISIR UNE DUREE D'EMPRUNT",""),"")</f>
        <v/>
      </c>
      <c r="O9" s="649"/>
      <c r="P9" s="649"/>
      <c r="Q9" s="649"/>
      <c r="R9" s="649"/>
      <c r="S9" s="656"/>
      <c r="T9" s="385">
        <f t="shared" ca="1" si="19"/>
        <v>0</v>
      </c>
      <c r="U9" s="385">
        <f t="shared" ca="1" si="20"/>
        <v>0</v>
      </c>
      <c r="V9" s="386">
        <f t="shared" si="21"/>
        <v>0</v>
      </c>
      <c r="W9" s="386">
        <f t="shared" ref="W9:W39" ca="1" si="39">IF(prorata=360,((12-MONTH(T9))*30)+(31-DAY(T9)),MIN(DATE(YEAR(T9),12,31)-T9+1,365))*V9/prorata</f>
        <v>0</v>
      </c>
      <c r="X9" s="386">
        <f t="shared" ref="X9:X39" ca="1" si="40">IF(dotationanneepleine=1,V9,IF((V9-W9)&lt;0.001,0,V9-W9))</f>
        <v>0</v>
      </c>
      <c r="Y9" s="389">
        <f t="shared" si="22"/>
        <v>1900</v>
      </c>
      <c r="Z9" s="387">
        <f t="shared" ca="1" si="23"/>
        <v>0</v>
      </c>
      <c r="AA9" s="387">
        <f t="shared" ca="1" si="23"/>
        <v>0</v>
      </c>
      <c r="AB9" s="387">
        <f t="shared" ca="1" si="23"/>
        <v>0</v>
      </c>
      <c r="AC9" s="387">
        <f t="shared" ca="1" si="23"/>
        <v>0</v>
      </c>
      <c r="AD9" s="387">
        <f t="shared" ca="1" si="23"/>
        <v>0</v>
      </c>
      <c r="AE9" s="387">
        <f t="shared" ca="1" si="23"/>
        <v>0</v>
      </c>
      <c r="AF9" s="387">
        <f t="shared" ca="1" si="23"/>
        <v>0</v>
      </c>
      <c r="AG9" s="387">
        <f t="shared" ca="1" si="23"/>
        <v>0</v>
      </c>
      <c r="AH9" s="387">
        <f t="shared" ca="1" si="23"/>
        <v>0</v>
      </c>
      <c r="AI9" s="387">
        <f t="shared" ca="1" si="23"/>
        <v>0</v>
      </c>
      <c r="AJ9" s="387">
        <f t="shared" ca="1" si="24"/>
        <v>0</v>
      </c>
      <c r="AK9" s="387">
        <f t="shared" ca="1" si="24"/>
        <v>0</v>
      </c>
      <c r="AL9" s="387">
        <f t="shared" ca="1" si="24"/>
        <v>0</v>
      </c>
      <c r="AM9" s="387">
        <f t="shared" ca="1" si="24"/>
        <v>0</v>
      </c>
      <c r="AN9" s="387">
        <f t="shared" ca="1" si="24"/>
        <v>0</v>
      </c>
      <c r="AO9" s="387">
        <f t="shared" ca="1" si="24"/>
        <v>0</v>
      </c>
      <c r="AP9" s="387">
        <f t="shared" ca="1" si="24"/>
        <v>0</v>
      </c>
      <c r="AQ9" s="387">
        <f t="shared" ca="1" si="24"/>
        <v>0</v>
      </c>
      <c r="AR9" s="387">
        <f t="shared" ca="1" si="24"/>
        <v>0</v>
      </c>
      <c r="AS9" s="387">
        <f t="shared" ca="1" si="24"/>
        <v>0</v>
      </c>
      <c r="AT9" s="387">
        <f t="shared" ca="1" si="25"/>
        <v>0</v>
      </c>
      <c r="AU9" s="387">
        <f t="shared" ca="1" si="25"/>
        <v>0</v>
      </c>
      <c r="AV9" s="387">
        <f t="shared" ca="1" si="25"/>
        <v>0</v>
      </c>
      <c r="AW9" s="387">
        <f t="shared" ca="1" si="25"/>
        <v>0</v>
      </c>
      <c r="AX9" s="387">
        <f t="shared" ca="1" si="25"/>
        <v>0</v>
      </c>
      <c r="AY9" s="387">
        <f t="shared" ca="1" si="25"/>
        <v>0</v>
      </c>
      <c r="AZ9" s="387">
        <f t="shared" ca="1" si="25"/>
        <v>0</v>
      </c>
      <c r="BA9" s="387">
        <f t="shared" ca="1" si="25"/>
        <v>0</v>
      </c>
      <c r="BB9" s="387">
        <f t="shared" ca="1" si="25"/>
        <v>0</v>
      </c>
      <c r="BC9" s="387">
        <f t="shared" ca="1" si="25"/>
        <v>0</v>
      </c>
      <c r="BD9" s="387">
        <f t="shared" ca="1" si="26"/>
        <v>0</v>
      </c>
      <c r="BE9" s="387">
        <f t="shared" ca="1" si="26"/>
        <v>0</v>
      </c>
      <c r="BF9" s="387">
        <f t="shared" ca="1" si="26"/>
        <v>0</v>
      </c>
      <c r="BG9" s="387">
        <f t="shared" ca="1" si="26"/>
        <v>0</v>
      </c>
      <c r="BH9" s="387">
        <f t="shared" ca="1" si="26"/>
        <v>0</v>
      </c>
      <c r="BI9" s="387">
        <f t="shared" ca="1" si="26"/>
        <v>0</v>
      </c>
      <c r="BJ9" s="387">
        <f t="shared" ca="1" si="26"/>
        <v>0</v>
      </c>
      <c r="BK9" s="387">
        <f t="shared" ca="1" si="26"/>
        <v>0</v>
      </c>
      <c r="BL9" s="387">
        <f t="shared" ca="1" si="26"/>
        <v>0</v>
      </c>
      <c r="BM9" s="387">
        <f t="shared" ca="1" si="26"/>
        <v>0</v>
      </c>
      <c r="BN9" s="387">
        <f t="shared" ca="1" si="27"/>
        <v>0</v>
      </c>
      <c r="BO9" s="387">
        <f t="shared" ca="1" si="27"/>
        <v>0</v>
      </c>
      <c r="BP9" s="387">
        <f t="shared" ca="1" si="27"/>
        <v>0</v>
      </c>
      <c r="BQ9" s="387">
        <f t="shared" ca="1" si="27"/>
        <v>0</v>
      </c>
      <c r="BR9" s="387">
        <f t="shared" ca="1" si="27"/>
        <v>0</v>
      </c>
      <c r="BS9" s="387">
        <f t="shared" ca="1" si="27"/>
        <v>0</v>
      </c>
      <c r="BT9" s="387">
        <f t="shared" ca="1" si="27"/>
        <v>0</v>
      </c>
      <c r="BU9" s="387">
        <f t="shared" ca="1" si="27"/>
        <v>0</v>
      </c>
      <c r="BV9" s="387">
        <f t="shared" ca="1" si="27"/>
        <v>0</v>
      </c>
      <c r="BW9" s="387">
        <f t="shared" ca="1" si="27"/>
        <v>0</v>
      </c>
      <c r="BX9" s="387">
        <f t="shared" ca="1" si="27"/>
        <v>0</v>
      </c>
      <c r="BY9" s="387">
        <f t="shared" ca="1" si="27"/>
        <v>0</v>
      </c>
      <c r="BZ9" s="387">
        <f t="shared" ca="1" si="27"/>
        <v>0</v>
      </c>
      <c r="CA9" s="387">
        <f t="shared" ca="1" si="27"/>
        <v>0</v>
      </c>
      <c r="CF9" s="385">
        <f t="shared" ca="1" si="28"/>
        <v>0</v>
      </c>
      <c r="CG9" s="385">
        <f t="shared" ca="1" si="29"/>
        <v>0</v>
      </c>
      <c r="CH9" s="386">
        <f t="shared" si="30"/>
        <v>0</v>
      </c>
      <c r="CI9" s="386">
        <f t="shared" ca="1" si="31"/>
        <v>0</v>
      </c>
      <c r="CJ9" s="386">
        <f t="shared" ca="1" si="32"/>
        <v>0</v>
      </c>
      <c r="CK9" s="389"/>
      <c r="CL9" s="387">
        <f t="shared" ca="1" si="33"/>
        <v>0</v>
      </c>
      <c r="CM9" s="387">
        <f t="shared" ca="1" si="33"/>
        <v>0</v>
      </c>
      <c r="CN9" s="387">
        <f t="shared" ca="1" si="33"/>
        <v>0</v>
      </c>
      <c r="CO9" s="387">
        <f t="shared" ca="1" si="33"/>
        <v>0</v>
      </c>
      <c r="CP9" s="387">
        <f t="shared" ca="1" si="33"/>
        <v>0</v>
      </c>
      <c r="CQ9" s="387">
        <f t="shared" ca="1" si="33"/>
        <v>0</v>
      </c>
      <c r="CR9" s="387">
        <f t="shared" ca="1" si="33"/>
        <v>0</v>
      </c>
      <c r="CS9" s="387">
        <f t="shared" ca="1" si="33"/>
        <v>0</v>
      </c>
      <c r="CT9" s="387">
        <f t="shared" ca="1" si="33"/>
        <v>0</v>
      </c>
      <c r="CU9" s="387">
        <f t="shared" ca="1" si="33"/>
        <v>0</v>
      </c>
      <c r="CV9" s="387">
        <f t="shared" ca="1" si="34"/>
        <v>0</v>
      </c>
      <c r="CW9" s="387">
        <f t="shared" ca="1" si="34"/>
        <v>0</v>
      </c>
      <c r="CX9" s="387">
        <f t="shared" ca="1" si="34"/>
        <v>0</v>
      </c>
      <c r="CY9" s="387">
        <f t="shared" ca="1" si="34"/>
        <v>0</v>
      </c>
      <c r="CZ9" s="387">
        <f t="shared" ca="1" si="34"/>
        <v>0</v>
      </c>
      <c r="DA9" s="387">
        <f t="shared" ca="1" si="34"/>
        <v>0</v>
      </c>
      <c r="DB9" s="387">
        <f t="shared" ca="1" si="34"/>
        <v>0</v>
      </c>
      <c r="DC9" s="387">
        <f t="shared" ca="1" si="34"/>
        <v>0</v>
      </c>
      <c r="DD9" s="387">
        <f t="shared" ca="1" si="34"/>
        <v>0</v>
      </c>
      <c r="DE9" s="387">
        <f t="shared" ca="1" si="34"/>
        <v>0</v>
      </c>
      <c r="DF9" s="387">
        <f t="shared" ca="1" si="35"/>
        <v>0</v>
      </c>
      <c r="DG9" s="387">
        <f t="shared" ca="1" si="35"/>
        <v>0</v>
      </c>
      <c r="DH9" s="387">
        <f t="shared" ca="1" si="35"/>
        <v>0</v>
      </c>
      <c r="DI9" s="387">
        <f t="shared" ca="1" si="35"/>
        <v>0</v>
      </c>
      <c r="DJ9" s="387">
        <f t="shared" ca="1" si="35"/>
        <v>0</v>
      </c>
      <c r="DK9" s="387">
        <f t="shared" ca="1" si="35"/>
        <v>0</v>
      </c>
      <c r="DL9" s="387">
        <f t="shared" ca="1" si="35"/>
        <v>0</v>
      </c>
      <c r="DM9" s="387">
        <f t="shared" ca="1" si="35"/>
        <v>0</v>
      </c>
      <c r="DN9" s="387">
        <f t="shared" ca="1" si="35"/>
        <v>0</v>
      </c>
      <c r="DO9" s="387">
        <f t="shared" ca="1" si="35"/>
        <v>0</v>
      </c>
      <c r="DP9" s="387">
        <f t="shared" ca="1" si="36"/>
        <v>0</v>
      </c>
      <c r="DQ9" s="387">
        <f t="shared" ca="1" si="36"/>
        <v>0</v>
      </c>
      <c r="DR9" s="387">
        <f t="shared" ca="1" si="36"/>
        <v>0</v>
      </c>
      <c r="DS9" s="387">
        <f t="shared" ca="1" si="36"/>
        <v>0</v>
      </c>
      <c r="DT9" s="387">
        <f t="shared" ca="1" si="36"/>
        <v>0</v>
      </c>
      <c r="DU9" s="387">
        <f t="shared" ca="1" si="36"/>
        <v>0</v>
      </c>
      <c r="DV9" s="387">
        <f t="shared" ca="1" si="36"/>
        <v>0</v>
      </c>
      <c r="DW9" s="387">
        <f t="shared" ca="1" si="36"/>
        <v>0</v>
      </c>
      <c r="DX9" s="387">
        <f t="shared" ca="1" si="36"/>
        <v>0</v>
      </c>
      <c r="DY9" s="387">
        <f t="shared" ca="1" si="36"/>
        <v>0</v>
      </c>
      <c r="DZ9" s="387">
        <f t="shared" ca="1" si="37"/>
        <v>0</v>
      </c>
      <c r="EA9" s="387">
        <f t="shared" ca="1" si="37"/>
        <v>0</v>
      </c>
      <c r="EB9" s="387">
        <f t="shared" ca="1" si="37"/>
        <v>0</v>
      </c>
      <c r="EC9" s="387">
        <f t="shared" ca="1" si="37"/>
        <v>0</v>
      </c>
      <c r="ED9" s="387">
        <f t="shared" ca="1" si="37"/>
        <v>0</v>
      </c>
      <c r="EE9" s="387">
        <f t="shared" ca="1" si="37"/>
        <v>0</v>
      </c>
      <c r="EF9" s="387">
        <f t="shared" ca="1" si="37"/>
        <v>0</v>
      </c>
      <c r="EG9" s="387">
        <f t="shared" ca="1" si="37"/>
        <v>0</v>
      </c>
      <c r="EH9" s="387">
        <f t="shared" ca="1" si="37"/>
        <v>0</v>
      </c>
      <c r="EI9" s="387">
        <f t="shared" ca="1" si="37"/>
        <v>0</v>
      </c>
      <c r="EJ9" s="387">
        <f t="shared" ca="1" si="37"/>
        <v>0</v>
      </c>
      <c r="EK9" s="387">
        <f t="shared" ca="1" si="37"/>
        <v>0</v>
      </c>
      <c r="EL9" s="387">
        <f t="shared" ca="1" si="37"/>
        <v>0</v>
      </c>
      <c r="EM9" s="387">
        <f t="shared" ca="1" si="37"/>
        <v>0</v>
      </c>
      <c r="EN9" s="574"/>
      <c r="EO9" s="695">
        <f t="shared" ref="EO9:EO72" si="41">IF(ISBLANK(J9),TRUE,IF(NOT(ISBLANK(K9)),TRUE,FALSE))*1</f>
        <v>1</v>
      </c>
      <c r="EP9" s="119">
        <f t="shared" ref="EP9:EP72" si="42">IF(EO9=1,IF(F9-K9&gt;=0,TRUE,FALSE),TRUE)*1</f>
        <v>1</v>
      </c>
    </row>
    <row r="10" spans="1:146" s="119" customFormat="1" ht="15" customHeight="1">
      <c r="A10" s="122">
        <v>3</v>
      </c>
      <c r="B10" s="123"/>
      <c r="C10" s="529"/>
      <c r="D10" s="530"/>
      <c r="E10" s="530"/>
      <c r="F10" s="531"/>
      <c r="G10" s="532" t="s">
        <v>381</v>
      </c>
      <c r="H10" s="529"/>
      <c r="I10" s="540"/>
      <c r="J10" s="540"/>
      <c r="K10" s="539"/>
      <c r="L10" s="747">
        <f>IF(ISBLANK(K10),,IF(K10&lt;'Grille des taux interet'!$B$2,'Grille des taux interet'!$C$2,IF(K10&lt;'Grille des taux interet'!$B$3,'Grille des taux interet'!$C$3,IF(K10&lt;'Grille des taux interet'!B$4,'Grille des taux interet'!$C$4,IF(K10&lt;='Grille des taux interet'!$B$5,'Grille des taux interet'!$C$5,"RIEN")))))</f>
        <v>0</v>
      </c>
      <c r="M10" s="602">
        <f t="shared" si="18"/>
        <v>0</v>
      </c>
      <c r="N10" s="663" t="str">
        <f t="shared" si="38"/>
        <v/>
      </c>
      <c r="O10" s="649"/>
      <c r="P10" s="649"/>
      <c r="Q10" s="649"/>
      <c r="R10" s="649"/>
      <c r="S10" s="656"/>
      <c r="T10" s="385">
        <f t="shared" ca="1" si="19"/>
        <v>0</v>
      </c>
      <c r="U10" s="385">
        <f t="shared" ca="1" si="20"/>
        <v>0</v>
      </c>
      <c r="V10" s="386">
        <f t="shared" si="21"/>
        <v>0</v>
      </c>
      <c r="W10" s="386">
        <f t="shared" ca="1" si="39"/>
        <v>0</v>
      </c>
      <c r="X10" s="386">
        <f t="shared" ca="1" si="40"/>
        <v>0</v>
      </c>
      <c r="Y10" s="389">
        <f t="shared" si="22"/>
        <v>1900</v>
      </c>
      <c r="Z10" s="387">
        <f t="shared" ca="1" si="23"/>
        <v>0</v>
      </c>
      <c r="AA10" s="387">
        <f t="shared" ca="1" si="23"/>
        <v>0</v>
      </c>
      <c r="AB10" s="387">
        <f t="shared" ca="1" si="23"/>
        <v>0</v>
      </c>
      <c r="AC10" s="387">
        <f t="shared" ca="1" si="23"/>
        <v>0</v>
      </c>
      <c r="AD10" s="387">
        <f t="shared" ca="1" si="23"/>
        <v>0</v>
      </c>
      <c r="AE10" s="387">
        <f t="shared" ca="1" si="23"/>
        <v>0</v>
      </c>
      <c r="AF10" s="387">
        <f t="shared" ca="1" si="23"/>
        <v>0</v>
      </c>
      <c r="AG10" s="387">
        <f t="shared" ca="1" si="23"/>
        <v>0</v>
      </c>
      <c r="AH10" s="387">
        <f t="shared" ca="1" si="23"/>
        <v>0</v>
      </c>
      <c r="AI10" s="387">
        <f t="shared" ca="1" si="23"/>
        <v>0</v>
      </c>
      <c r="AJ10" s="387">
        <f t="shared" ca="1" si="24"/>
        <v>0</v>
      </c>
      <c r="AK10" s="387">
        <f t="shared" ca="1" si="24"/>
        <v>0</v>
      </c>
      <c r="AL10" s="387">
        <f t="shared" ca="1" si="24"/>
        <v>0</v>
      </c>
      <c r="AM10" s="387">
        <f t="shared" ca="1" si="24"/>
        <v>0</v>
      </c>
      <c r="AN10" s="387">
        <f t="shared" ca="1" si="24"/>
        <v>0</v>
      </c>
      <c r="AO10" s="387">
        <f t="shared" ca="1" si="24"/>
        <v>0</v>
      </c>
      <c r="AP10" s="387">
        <f t="shared" ca="1" si="24"/>
        <v>0</v>
      </c>
      <c r="AQ10" s="387">
        <f t="shared" ca="1" si="24"/>
        <v>0</v>
      </c>
      <c r="AR10" s="387">
        <f t="shared" ca="1" si="24"/>
        <v>0</v>
      </c>
      <c r="AS10" s="387">
        <f t="shared" ca="1" si="24"/>
        <v>0</v>
      </c>
      <c r="AT10" s="387">
        <f t="shared" ca="1" si="25"/>
        <v>0</v>
      </c>
      <c r="AU10" s="387">
        <f t="shared" ca="1" si="25"/>
        <v>0</v>
      </c>
      <c r="AV10" s="387">
        <f t="shared" ca="1" si="25"/>
        <v>0</v>
      </c>
      <c r="AW10" s="387">
        <f t="shared" ca="1" si="25"/>
        <v>0</v>
      </c>
      <c r="AX10" s="387">
        <f t="shared" ca="1" si="25"/>
        <v>0</v>
      </c>
      <c r="AY10" s="387">
        <f t="shared" ca="1" si="25"/>
        <v>0</v>
      </c>
      <c r="AZ10" s="387">
        <f t="shared" ca="1" si="25"/>
        <v>0</v>
      </c>
      <c r="BA10" s="387">
        <f t="shared" ca="1" si="25"/>
        <v>0</v>
      </c>
      <c r="BB10" s="387">
        <f t="shared" ca="1" si="25"/>
        <v>0</v>
      </c>
      <c r="BC10" s="387">
        <f t="shared" ca="1" si="25"/>
        <v>0</v>
      </c>
      <c r="BD10" s="387">
        <f t="shared" ca="1" si="26"/>
        <v>0</v>
      </c>
      <c r="BE10" s="387">
        <f t="shared" ca="1" si="26"/>
        <v>0</v>
      </c>
      <c r="BF10" s="387">
        <f t="shared" ca="1" si="26"/>
        <v>0</v>
      </c>
      <c r="BG10" s="387">
        <f t="shared" ca="1" si="26"/>
        <v>0</v>
      </c>
      <c r="BH10" s="387">
        <f t="shared" ca="1" si="26"/>
        <v>0</v>
      </c>
      <c r="BI10" s="387">
        <f t="shared" ca="1" si="26"/>
        <v>0</v>
      </c>
      <c r="BJ10" s="387">
        <f t="shared" ca="1" si="26"/>
        <v>0</v>
      </c>
      <c r="BK10" s="387">
        <f t="shared" ca="1" si="26"/>
        <v>0</v>
      </c>
      <c r="BL10" s="387">
        <f t="shared" ca="1" si="26"/>
        <v>0</v>
      </c>
      <c r="BM10" s="387">
        <f t="shared" ca="1" si="26"/>
        <v>0</v>
      </c>
      <c r="BN10" s="387">
        <f t="shared" ca="1" si="27"/>
        <v>0</v>
      </c>
      <c r="BO10" s="387">
        <f t="shared" ca="1" si="27"/>
        <v>0</v>
      </c>
      <c r="BP10" s="387">
        <f t="shared" ca="1" si="27"/>
        <v>0</v>
      </c>
      <c r="BQ10" s="387">
        <f t="shared" ca="1" si="27"/>
        <v>0</v>
      </c>
      <c r="BR10" s="387">
        <f t="shared" ca="1" si="27"/>
        <v>0</v>
      </c>
      <c r="BS10" s="387">
        <f t="shared" ca="1" si="27"/>
        <v>0</v>
      </c>
      <c r="BT10" s="387">
        <f t="shared" ca="1" si="27"/>
        <v>0</v>
      </c>
      <c r="BU10" s="387">
        <f t="shared" ca="1" si="27"/>
        <v>0</v>
      </c>
      <c r="BV10" s="387">
        <f t="shared" ca="1" si="27"/>
        <v>0</v>
      </c>
      <c r="BW10" s="387">
        <f t="shared" ca="1" si="27"/>
        <v>0</v>
      </c>
      <c r="BX10" s="387">
        <f t="shared" ca="1" si="27"/>
        <v>0</v>
      </c>
      <c r="BY10" s="387">
        <f t="shared" ca="1" si="27"/>
        <v>0</v>
      </c>
      <c r="BZ10" s="387">
        <f t="shared" ca="1" si="27"/>
        <v>0</v>
      </c>
      <c r="CA10" s="387">
        <f t="shared" ca="1" si="27"/>
        <v>0</v>
      </c>
      <c r="CF10" s="385">
        <f t="shared" ca="1" si="28"/>
        <v>0</v>
      </c>
      <c r="CG10" s="385">
        <f t="shared" ca="1" si="29"/>
        <v>0</v>
      </c>
      <c r="CH10" s="386">
        <f t="shared" si="30"/>
        <v>0</v>
      </c>
      <c r="CI10" s="386">
        <f t="shared" ca="1" si="31"/>
        <v>0</v>
      </c>
      <c r="CJ10" s="386">
        <f t="shared" ca="1" si="32"/>
        <v>0</v>
      </c>
      <c r="CK10" s="389"/>
      <c r="CL10" s="387">
        <f t="shared" ca="1" si="33"/>
        <v>0</v>
      </c>
      <c r="CM10" s="387">
        <f t="shared" ca="1" si="33"/>
        <v>0</v>
      </c>
      <c r="CN10" s="387">
        <f t="shared" ca="1" si="33"/>
        <v>0</v>
      </c>
      <c r="CO10" s="387">
        <f t="shared" ca="1" si="33"/>
        <v>0</v>
      </c>
      <c r="CP10" s="387">
        <f t="shared" ca="1" si="33"/>
        <v>0</v>
      </c>
      <c r="CQ10" s="387">
        <f t="shared" ca="1" si="33"/>
        <v>0</v>
      </c>
      <c r="CR10" s="387">
        <f t="shared" ca="1" si="33"/>
        <v>0</v>
      </c>
      <c r="CS10" s="387">
        <f t="shared" ca="1" si="33"/>
        <v>0</v>
      </c>
      <c r="CT10" s="387">
        <f t="shared" ca="1" si="33"/>
        <v>0</v>
      </c>
      <c r="CU10" s="387">
        <f t="shared" ca="1" si="33"/>
        <v>0</v>
      </c>
      <c r="CV10" s="387">
        <f t="shared" ca="1" si="34"/>
        <v>0</v>
      </c>
      <c r="CW10" s="387">
        <f t="shared" ca="1" si="34"/>
        <v>0</v>
      </c>
      <c r="CX10" s="387">
        <f t="shared" ca="1" si="34"/>
        <v>0</v>
      </c>
      <c r="CY10" s="387">
        <f t="shared" ca="1" si="34"/>
        <v>0</v>
      </c>
      <c r="CZ10" s="387">
        <f t="shared" ca="1" si="34"/>
        <v>0</v>
      </c>
      <c r="DA10" s="387">
        <f t="shared" ca="1" si="34"/>
        <v>0</v>
      </c>
      <c r="DB10" s="387">
        <f t="shared" ca="1" si="34"/>
        <v>0</v>
      </c>
      <c r="DC10" s="387">
        <f t="shared" ca="1" si="34"/>
        <v>0</v>
      </c>
      <c r="DD10" s="387">
        <f t="shared" ca="1" si="34"/>
        <v>0</v>
      </c>
      <c r="DE10" s="387">
        <f t="shared" ca="1" si="34"/>
        <v>0</v>
      </c>
      <c r="DF10" s="387">
        <f t="shared" ca="1" si="35"/>
        <v>0</v>
      </c>
      <c r="DG10" s="387">
        <f t="shared" ca="1" si="35"/>
        <v>0</v>
      </c>
      <c r="DH10" s="387">
        <f t="shared" ca="1" si="35"/>
        <v>0</v>
      </c>
      <c r="DI10" s="387">
        <f t="shared" ca="1" si="35"/>
        <v>0</v>
      </c>
      <c r="DJ10" s="387">
        <f t="shared" ca="1" si="35"/>
        <v>0</v>
      </c>
      <c r="DK10" s="387">
        <f t="shared" ca="1" si="35"/>
        <v>0</v>
      </c>
      <c r="DL10" s="387">
        <f t="shared" ca="1" si="35"/>
        <v>0</v>
      </c>
      <c r="DM10" s="387">
        <f t="shared" ca="1" si="35"/>
        <v>0</v>
      </c>
      <c r="DN10" s="387">
        <f t="shared" ca="1" si="35"/>
        <v>0</v>
      </c>
      <c r="DO10" s="387">
        <f t="shared" ca="1" si="35"/>
        <v>0</v>
      </c>
      <c r="DP10" s="387">
        <f t="shared" ca="1" si="36"/>
        <v>0</v>
      </c>
      <c r="DQ10" s="387">
        <f t="shared" ca="1" si="36"/>
        <v>0</v>
      </c>
      <c r="DR10" s="387">
        <f t="shared" ca="1" si="36"/>
        <v>0</v>
      </c>
      <c r="DS10" s="387">
        <f t="shared" ca="1" si="36"/>
        <v>0</v>
      </c>
      <c r="DT10" s="387">
        <f t="shared" ca="1" si="36"/>
        <v>0</v>
      </c>
      <c r="DU10" s="387">
        <f t="shared" ca="1" si="36"/>
        <v>0</v>
      </c>
      <c r="DV10" s="387">
        <f t="shared" ca="1" si="36"/>
        <v>0</v>
      </c>
      <c r="DW10" s="387">
        <f t="shared" ca="1" si="36"/>
        <v>0</v>
      </c>
      <c r="DX10" s="387">
        <f t="shared" ca="1" si="36"/>
        <v>0</v>
      </c>
      <c r="DY10" s="387">
        <f t="shared" ca="1" si="36"/>
        <v>0</v>
      </c>
      <c r="DZ10" s="387">
        <f t="shared" ca="1" si="37"/>
        <v>0</v>
      </c>
      <c r="EA10" s="387">
        <f t="shared" ca="1" si="37"/>
        <v>0</v>
      </c>
      <c r="EB10" s="387">
        <f t="shared" ca="1" si="37"/>
        <v>0</v>
      </c>
      <c r="EC10" s="387">
        <f t="shared" ca="1" si="37"/>
        <v>0</v>
      </c>
      <c r="ED10" s="387">
        <f t="shared" ca="1" si="37"/>
        <v>0</v>
      </c>
      <c r="EE10" s="387">
        <f t="shared" ca="1" si="37"/>
        <v>0</v>
      </c>
      <c r="EF10" s="387">
        <f t="shared" ca="1" si="37"/>
        <v>0</v>
      </c>
      <c r="EG10" s="387">
        <f t="shared" ca="1" si="37"/>
        <v>0</v>
      </c>
      <c r="EH10" s="387">
        <f t="shared" ca="1" si="37"/>
        <v>0</v>
      </c>
      <c r="EI10" s="387">
        <f t="shared" ca="1" si="37"/>
        <v>0</v>
      </c>
      <c r="EJ10" s="387">
        <f t="shared" ca="1" si="37"/>
        <v>0</v>
      </c>
      <c r="EK10" s="387">
        <f t="shared" ca="1" si="37"/>
        <v>0</v>
      </c>
      <c r="EL10" s="387">
        <f t="shared" ca="1" si="37"/>
        <v>0</v>
      </c>
      <c r="EM10" s="387">
        <f t="shared" ca="1" si="37"/>
        <v>0</v>
      </c>
      <c r="EO10" s="695">
        <f t="shared" si="41"/>
        <v>1</v>
      </c>
      <c r="EP10" s="119">
        <f t="shared" si="42"/>
        <v>1</v>
      </c>
    </row>
    <row r="11" spans="1:146" s="119" customFormat="1" ht="15" customHeight="1">
      <c r="A11" s="122">
        <v>4</v>
      </c>
      <c r="B11" s="123"/>
      <c r="C11" s="529"/>
      <c r="D11" s="530"/>
      <c r="E11" s="530"/>
      <c r="F11" s="531"/>
      <c r="G11" s="532" t="s">
        <v>381</v>
      </c>
      <c r="H11" s="529"/>
      <c r="I11" s="540"/>
      <c r="J11" s="540"/>
      <c r="K11" s="539"/>
      <c r="L11" s="747">
        <f>IF(ISBLANK(K11),,IF(K11&lt;'Grille des taux interet'!$B$2,'Grille des taux interet'!$C$2,IF(K11&lt;'Grille des taux interet'!$B$3,'Grille des taux interet'!$C$3,IF(K11&lt;'Grille des taux interet'!B$4,'Grille des taux interet'!$C$4,IF(K11&lt;='Grille des taux interet'!$B$5,'Grille des taux interet'!$C$5,"RIEN")))))</f>
        <v>0</v>
      </c>
      <c r="M11" s="602">
        <f t="shared" si="18"/>
        <v>0</v>
      </c>
      <c r="N11" s="663" t="str">
        <f t="shared" si="38"/>
        <v/>
      </c>
      <c r="O11" s="649"/>
      <c r="P11" s="649"/>
      <c r="Q11" s="649"/>
      <c r="R11" s="649"/>
      <c r="S11" s="656"/>
      <c r="T11" s="385">
        <f t="shared" ca="1" si="19"/>
        <v>0</v>
      </c>
      <c r="U11" s="385">
        <f t="shared" ca="1" si="20"/>
        <v>0</v>
      </c>
      <c r="V11" s="386">
        <f t="shared" si="21"/>
        <v>0</v>
      </c>
      <c r="W11" s="386">
        <f t="shared" ca="1" si="39"/>
        <v>0</v>
      </c>
      <c r="X11" s="386">
        <f t="shared" ca="1" si="40"/>
        <v>0</v>
      </c>
      <c r="Y11" s="389">
        <f t="shared" si="22"/>
        <v>1900</v>
      </c>
      <c r="Z11" s="387">
        <f t="shared" ca="1" si="23"/>
        <v>0</v>
      </c>
      <c r="AA11" s="387">
        <f t="shared" ca="1" si="23"/>
        <v>0</v>
      </c>
      <c r="AB11" s="387">
        <f t="shared" ca="1" si="23"/>
        <v>0</v>
      </c>
      <c r="AC11" s="387">
        <f t="shared" ca="1" si="23"/>
        <v>0</v>
      </c>
      <c r="AD11" s="387">
        <f t="shared" ca="1" si="23"/>
        <v>0</v>
      </c>
      <c r="AE11" s="387">
        <f t="shared" ca="1" si="23"/>
        <v>0</v>
      </c>
      <c r="AF11" s="387">
        <f t="shared" ca="1" si="23"/>
        <v>0</v>
      </c>
      <c r="AG11" s="387">
        <f t="shared" ca="1" si="23"/>
        <v>0</v>
      </c>
      <c r="AH11" s="387">
        <f t="shared" ca="1" si="23"/>
        <v>0</v>
      </c>
      <c r="AI11" s="387">
        <f t="shared" ca="1" si="23"/>
        <v>0</v>
      </c>
      <c r="AJ11" s="387">
        <f t="shared" ca="1" si="24"/>
        <v>0</v>
      </c>
      <c r="AK11" s="387">
        <f t="shared" ca="1" si="24"/>
        <v>0</v>
      </c>
      <c r="AL11" s="387">
        <f t="shared" ca="1" si="24"/>
        <v>0</v>
      </c>
      <c r="AM11" s="387">
        <f t="shared" ca="1" si="24"/>
        <v>0</v>
      </c>
      <c r="AN11" s="387">
        <f t="shared" ca="1" si="24"/>
        <v>0</v>
      </c>
      <c r="AO11" s="387">
        <f t="shared" ca="1" si="24"/>
        <v>0</v>
      </c>
      <c r="AP11" s="387">
        <f t="shared" ca="1" si="24"/>
        <v>0</v>
      </c>
      <c r="AQ11" s="387">
        <f t="shared" ca="1" si="24"/>
        <v>0</v>
      </c>
      <c r="AR11" s="387">
        <f t="shared" ca="1" si="24"/>
        <v>0</v>
      </c>
      <c r="AS11" s="387">
        <f t="shared" ca="1" si="24"/>
        <v>0</v>
      </c>
      <c r="AT11" s="387">
        <f t="shared" ca="1" si="25"/>
        <v>0</v>
      </c>
      <c r="AU11" s="387">
        <f t="shared" ca="1" si="25"/>
        <v>0</v>
      </c>
      <c r="AV11" s="387">
        <f t="shared" ca="1" si="25"/>
        <v>0</v>
      </c>
      <c r="AW11" s="387">
        <f t="shared" ca="1" si="25"/>
        <v>0</v>
      </c>
      <c r="AX11" s="387">
        <f t="shared" ca="1" si="25"/>
        <v>0</v>
      </c>
      <c r="AY11" s="387">
        <f t="shared" ca="1" si="25"/>
        <v>0</v>
      </c>
      <c r="AZ11" s="387">
        <f t="shared" ca="1" si="25"/>
        <v>0</v>
      </c>
      <c r="BA11" s="387">
        <f t="shared" ca="1" si="25"/>
        <v>0</v>
      </c>
      <c r="BB11" s="387">
        <f t="shared" ca="1" si="25"/>
        <v>0</v>
      </c>
      <c r="BC11" s="387">
        <f t="shared" ca="1" si="25"/>
        <v>0</v>
      </c>
      <c r="BD11" s="387">
        <f t="shared" ca="1" si="26"/>
        <v>0</v>
      </c>
      <c r="BE11" s="387">
        <f t="shared" ca="1" si="26"/>
        <v>0</v>
      </c>
      <c r="BF11" s="387">
        <f t="shared" ca="1" si="26"/>
        <v>0</v>
      </c>
      <c r="BG11" s="387">
        <f t="shared" ca="1" si="26"/>
        <v>0</v>
      </c>
      <c r="BH11" s="387">
        <f t="shared" ca="1" si="26"/>
        <v>0</v>
      </c>
      <c r="BI11" s="387">
        <f t="shared" ca="1" si="26"/>
        <v>0</v>
      </c>
      <c r="BJ11" s="387">
        <f t="shared" ca="1" si="26"/>
        <v>0</v>
      </c>
      <c r="BK11" s="387">
        <f t="shared" ca="1" si="26"/>
        <v>0</v>
      </c>
      <c r="BL11" s="387">
        <f t="shared" ca="1" si="26"/>
        <v>0</v>
      </c>
      <c r="BM11" s="387">
        <f t="shared" ca="1" si="26"/>
        <v>0</v>
      </c>
      <c r="BN11" s="387">
        <f t="shared" ca="1" si="27"/>
        <v>0</v>
      </c>
      <c r="BO11" s="387">
        <f t="shared" ca="1" si="27"/>
        <v>0</v>
      </c>
      <c r="BP11" s="387">
        <f t="shared" ca="1" si="27"/>
        <v>0</v>
      </c>
      <c r="BQ11" s="387">
        <f t="shared" ca="1" si="27"/>
        <v>0</v>
      </c>
      <c r="BR11" s="387">
        <f t="shared" ca="1" si="27"/>
        <v>0</v>
      </c>
      <c r="BS11" s="387">
        <f t="shared" ca="1" si="27"/>
        <v>0</v>
      </c>
      <c r="BT11" s="387">
        <f t="shared" ca="1" si="27"/>
        <v>0</v>
      </c>
      <c r="BU11" s="387">
        <f t="shared" ca="1" si="27"/>
        <v>0</v>
      </c>
      <c r="BV11" s="387">
        <f t="shared" ca="1" si="27"/>
        <v>0</v>
      </c>
      <c r="BW11" s="387">
        <f t="shared" ca="1" si="27"/>
        <v>0</v>
      </c>
      <c r="BX11" s="387">
        <f t="shared" ca="1" si="27"/>
        <v>0</v>
      </c>
      <c r="BY11" s="387">
        <f t="shared" ca="1" si="27"/>
        <v>0</v>
      </c>
      <c r="BZ11" s="387">
        <f t="shared" ca="1" si="27"/>
        <v>0</v>
      </c>
      <c r="CA11" s="387">
        <f t="shared" ca="1" si="27"/>
        <v>0</v>
      </c>
      <c r="CF11" s="385">
        <f t="shared" ca="1" si="28"/>
        <v>0</v>
      </c>
      <c r="CG11" s="385">
        <f t="shared" ca="1" si="29"/>
        <v>0</v>
      </c>
      <c r="CH11" s="386">
        <f t="shared" si="30"/>
        <v>0</v>
      </c>
      <c r="CI11" s="386">
        <f t="shared" ca="1" si="31"/>
        <v>0</v>
      </c>
      <c r="CJ11" s="386">
        <f t="shared" ca="1" si="32"/>
        <v>0</v>
      </c>
      <c r="CK11" s="389"/>
      <c r="CL11" s="387">
        <f t="shared" ca="1" si="33"/>
        <v>0</v>
      </c>
      <c r="CM11" s="387">
        <f t="shared" ca="1" si="33"/>
        <v>0</v>
      </c>
      <c r="CN11" s="387">
        <f t="shared" ca="1" si="33"/>
        <v>0</v>
      </c>
      <c r="CO11" s="387">
        <f t="shared" ca="1" si="33"/>
        <v>0</v>
      </c>
      <c r="CP11" s="387">
        <f t="shared" ca="1" si="33"/>
        <v>0</v>
      </c>
      <c r="CQ11" s="387">
        <f t="shared" ca="1" si="33"/>
        <v>0</v>
      </c>
      <c r="CR11" s="387">
        <f t="shared" ca="1" si="33"/>
        <v>0</v>
      </c>
      <c r="CS11" s="387">
        <f t="shared" ca="1" si="33"/>
        <v>0</v>
      </c>
      <c r="CT11" s="387">
        <f t="shared" ca="1" si="33"/>
        <v>0</v>
      </c>
      <c r="CU11" s="387">
        <f t="shared" ca="1" si="33"/>
        <v>0</v>
      </c>
      <c r="CV11" s="387">
        <f t="shared" ca="1" si="34"/>
        <v>0</v>
      </c>
      <c r="CW11" s="387">
        <f t="shared" ca="1" si="34"/>
        <v>0</v>
      </c>
      <c r="CX11" s="387">
        <f t="shared" ca="1" si="34"/>
        <v>0</v>
      </c>
      <c r="CY11" s="387">
        <f t="shared" ca="1" si="34"/>
        <v>0</v>
      </c>
      <c r="CZ11" s="387">
        <f t="shared" ca="1" si="34"/>
        <v>0</v>
      </c>
      <c r="DA11" s="387">
        <f t="shared" ca="1" si="34"/>
        <v>0</v>
      </c>
      <c r="DB11" s="387">
        <f t="shared" ca="1" si="34"/>
        <v>0</v>
      </c>
      <c r="DC11" s="387">
        <f t="shared" ca="1" si="34"/>
        <v>0</v>
      </c>
      <c r="DD11" s="387">
        <f t="shared" ca="1" si="34"/>
        <v>0</v>
      </c>
      <c r="DE11" s="387">
        <f t="shared" ca="1" si="34"/>
        <v>0</v>
      </c>
      <c r="DF11" s="387">
        <f t="shared" ca="1" si="35"/>
        <v>0</v>
      </c>
      <c r="DG11" s="387">
        <f t="shared" ca="1" si="35"/>
        <v>0</v>
      </c>
      <c r="DH11" s="387">
        <f t="shared" ca="1" si="35"/>
        <v>0</v>
      </c>
      <c r="DI11" s="387">
        <f t="shared" ca="1" si="35"/>
        <v>0</v>
      </c>
      <c r="DJ11" s="387">
        <f t="shared" ca="1" si="35"/>
        <v>0</v>
      </c>
      <c r="DK11" s="387">
        <f t="shared" ca="1" si="35"/>
        <v>0</v>
      </c>
      <c r="DL11" s="387">
        <f t="shared" ca="1" si="35"/>
        <v>0</v>
      </c>
      <c r="DM11" s="387">
        <f t="shared" ca="1" si="35"/>
        <v>0</v>
      </c>
      <c r="DN11" s="387">
        <f t="shared" ca="1" si="35"/>
        <v>0</v>
      </c>
      <c r="DO11" s="387">
        <f t="shared" ca="1" si="35"/>
        <v>0</v>
      </c>
      <c r="DP11" s="387">
        <f t="shared" ca="1" si="36"/>
        <v>0</v>
      </c>
      <c r="DQ11" s="387">
        <f t="shared" ca="1" si="36"/>
        <v>0</v>
      </c>
      <c r="DR11" s="387">
        <f t="shared" ca="1" si="36"/>
        <v>0</v>
      </c>
      <c r="DS11" s="387">
        <f t="shared" ca="1" si="36"/>
        <v>0</v>
      </c>
      <c r="DT11" s="387">
        <f t="shared" ca="1" si="36"/>
        <v>0</v>
      </c>
      <c r="DU11" s="387">
        <f t="shared" ca="1" si="36"/>
        <v>0</v>
      </c>
      <c r="DV11" s="387">
        <f t="shared" ca="1" si="36"/>
        <v>0</v>
      </c>
      <c r="DW11" s="387">
        <f t="shared" ca="1" si="36"/>
        <v>0</v>
      </c>
      <c r="DX11" s="387">
        <f t="shared" ca="1" si="36"/>
        <v>0</v>
      </c>
      <c r="DY11" s="387">
        <f t="shared" ca="1" si="36"/>
        <v>0</v>
      </c>
      <c r="DZ11" s="387">
        <f t="shared" ca="1" si="37"/>
        <v>0</v>
      </c>
      <c r="EA11" s="387">
        <f t="shared" ca="1" si="37"/>
        <v>0</v>
      </c>
      <c r="EB11" s="387">
        <f t="shared" ca="1" si="37"/>
        <v>0</v>
      </c>
      <c r="EC11" s="387">
        <f t="shared" ca="1" si="37"/>
        <v>0</v>
      </c>
      <c r="ED11" s="387">
        <f t="shared" ca="1" si="37"/>
        <v>0</v>
      </c>
      <c r="EE11" s="387">
        <f t="shared" ca="1" si="37"/>
        <v>0</v>
      </c>
      <c r="EF11" s="387">
        <f t="shared" ca="1" si="37"/>
        <v>0</v>
      </c>
      <c r="EG11" s="387">
        <f t="shared" ca="1" si="37"/>
        <v>0</v>
      </c>
      <c r="EH11" s="387">
        <f t="shared" ca="1" si="37"/>
        <v>0</v>
      </c>
      <c r="EI11" s="387">
        <f t="shared" ca="1" si="37"/>
        <v>0</v>
      </c>
      <c r="EJ11" s="387">
        <f t="shared" ca="1" si="37"/>
        <v>0</v>
      </c>
      <c r="EK11" s="387">
        <f t="shared" ca="1" si="37"/>
        <v>0</v>
      </c>
      <c r="EL11" s="387">
        <f t="shared" ca="1" si="37"/>
        <v>0</v>
      </c>
      <c r="EM11" s="387">
        <f t="shared" ca="1" si="37"/>
        <v>0</v>
      </c>
      <c r="EO11" s="695">
        <f t="shared" si="41"/>
        <v>1</v>
      </c>
      <c r="EP11" s="119">
        <f t="shared" si="42"/>
        <v>1</v>
      </c>
    </row>
    <row r="12" spans="1:146" s="119" customFormat="1" ht="15" customHeight="1">
      <c r="A12" s="122">
        <v>5</v>
      </c>
      <c r="B12" s="123"/>
      <c r="C12" s="529"/>
      <c r="D12" s="530"/>
      <c r="E12" s="530"/>
      <c r="F12" s="531"/>
      <c r="G12" s="532" t="s">
        <v>381</v>
      </c>
      <c r="H12" s="529"/>
      <c r="I12" s="540"/>
      <c r="J12" s="540"/>
      <c r="K12" s="539"/>
      <c r="L12" s="747">
        <f>IF(ISBLANK(K12),,IF(K12&lt;'Grille des taux interet'!$B$2,'Grille des taux interet'!$C$2,IF(K12&lt;'Grille des taux interet'!$B$3,'Grille des taux interet'!$C$3,IF(K12&lt;'Grille des taux interet'!B$4,'Grille des taux interet'!$C$4,IF(K12&lt;='Grille des taux interet'!$B$5,'Grille des taux interet'!$C$5,"RIEN")))))</f>
        <v>0</v>
      </c>
      <c r="M12" s="602">
        <f t="shared" si="18"/>
        <v>0</v>
      </c>
      <c r="N12" s="663" t="str">
        <f t="shared" si="38"/>
        <v/>
      </c>
      <c r="O12" s="649"/>
      <c r="P12" s="649"/>
      <c r="Q12" s="649"/>
      <c r="R12" s="649"/>
      <c r="S12" s="656"/>
      <c r="T12" s="385">
        <f t="shared" ca="1" si="19"/>
        <v>0</v>
      </c>
      <c r="U12" s="385">
        <f t="shared" ca="1" si="20"/>
        <v>0</v>
      </c>
      <c r="V12" s="386">
        <f t="shared" si="21"/>
        <v>0</v>
      </c>
      <c r="W12" s="386">
        <f t="shared" ca="1" si="39"/>
        <v>0</v>
      </c>
      <c r="X12" s="386">
        <f t="shared" ca="1" si="40"/>
        <v>0</v>
      </c>
      <c r="Y12" s="389">
        <f t="shared" si="22"/>
        <v>1900</v>
      </c>
      <c r="Z12" s="387">
        <f t="shared" ca="1" si="23"/>
        <v>0</v>
      </c>
      <c r="AA12" s="387">
        <f t="shared" ca="1" si="23"/>
        <v>0</v>
      </c>
      <c r="AB12" s="387">
        <f t="shared" ca="1" si="23"/>
        <v>0</v>
      </c>
      <c r="AC12" s="387">
        <f t="shared" ca="1" si="23"/>
        <v>0</v>
      </c>
      <c r="AD12" s="387">
        <f t="shared" ca="1" si="23"/>
        <v>0</v>
      </c>
      <c r="AE12" s="387">
        <f t="shared" ca="1" si="23"/>
        <v>0</v>
      </c>
      <c r="AF12" s="387">
        <f t="shared" ca="1" si="23"/>
        <v>0</v>
      </c>
      <c r="AG12" s="387">
        <f t="shared" ca="1" si="23"/>
        <v>0</v>
      </c>
      <c r="AH12" s="387">
        <f t="shared" ca="1" si="23"/>
        <v>0</v>
      </c>
      <c r="AI12" s="387">
        <f t="shared" ca="1" si="23"/>
        <v>0</v>
      </c>
      <c r="AJ12" s="387">
        <f t="shared" ca="1" si="24"/>
        <v>0</v>
      </c>
      <c r="AK12" s="387">
        <f t="shared" ca="1" si="24"/>
        <v>0</v>
      </c>
      <c r="AL12" s="387">
        <f t="shared" ca="1" si="24"/>
        <v>0</v>
      </c>
      <c r="AM12" s="387">
        <f t="shared" ca="1" si="24"/>
        <v>0</v>
      </c>
      <c r="AN12" s="387">
        <f t="shared" ca="1" si="24"/>
        <v>0</v>
      </c>
      <c r="AO12" s="387">
        <f t="shared" ca="1" si="24"/>
        <v>0</v>
      </c>
      <c r="AP12" s="387">
        <f t="shared" ca="1" si="24"/>
        <v>0</v>
      </c>
      <c r="AQ12" s="387">
        <f t="shared" ca="1" si="24"/>
        <v>0</v>
      </c>
      <c r="AR12" s="387">
        <f t="shared" ca="1" si="24"/>
        <v>0</v>
      </c>
      <c r="AS12" s="387">
        <f t="shared" ca="1" si="24"/>
        <v>0</v>
      </c>
      <c r="AT12" s="387">
        <f t="shared" ca="1" si="25"/>
        <v>0</v>
      </c>
      <c r="AU12" s="387">
        <f t="shared" ca="1" si="25"/>
        <v>0</v>
      </c>
      <c r="AV12" s="387">
        <f t="shared" ca="1" si="25"/>
        <v>0</v>
      </c>
      <c r="AW12" s="387">
        <f t="shared" ca="1" si="25"/>
        <v>0</v>
      </c>
      <c r="AX12" s="387">
        <f t="shared" ca="1" si="25"/>
        <v>0</v>
      </c>
      <c r="AY12" s="387">
        <f t="shared" ca="1" si="25"/>
        <v>0</v>
      </c>
      <c r="AZ12" s="387">
        <f t="shared" ca="1" si="25"/>
        <v>0</v>
      </c>
      <c r="BA12" s="387">
        <f t="shared" ca="1" si="25"/>
        <v>0</v>
      </c>
      <c r="BB12" s="387">
        <f t="shared" ca="1" si="25"/>
        <v>0</v>
      </c>
      <c r="BC12" s="387">
        <f t="shared" ca="1" si="25"/>
        <v>0</v>
      </c>
      <c r="BD12" s="387">
        <f t="shared" ca="1" si="26"/>
        <v>0</v>
      </c>
      <c r="BE12" s="387">
        <f t="shared" ca="1" si="26"/>
        <v>0</v>
      </c>
      <c r="BF12" s="387">
        <f t="shared" ca="1" si="26"/>
        <v>0</v>
      </c>
      <c r="BG12" s="387">
        <f t="shared" ca="1" si="26"/>
        <v>0</v>
      </c>
      <c r="BH12" s="387">
        <f t="shared" ca="1" si="26"/>
        <v>0</v>
      </c>
      <c r="BI12" s="387">
        <f t="shared" ca="1" si="26"/>
        <v>0</v>
      </c>
      <c r="BJ12" s="387">
        <f t="shared" ca="1" si="26"/>
        <v>0</v>
      </c>
      <c r="BK12" s="387">
        <f t="shared" ca="1" si="26"/>
        <v>0</v>
      </c>
      <c r="BL12" s="387">
        <f t="shared" ca="1" si="26"/>
        <v>0</v>
      </c>
      <c r="BM12" s="387">
        <f t="shared" ca="1" si="26"/>
        <v>0</v>
      </c>
      <c r="BN12" s="387">
        <f t="shared" ca="1" si="27"/>
        <v>0</v>
      </c>
      <c r="BO12" s="387">
        <f t="shared" ca="1" si="27"/>
        <v>0</v>
      </c>
      <c r="BP12" s="387">
        <f t="shared" ca="1" si="27"/>
        <v>0</v>
      </c>
      <c r="BQ12" s="387">
        <f t="shared" ca="1" si="27"/>
        <v>0</v>
      </c>
      <c r="BR12" s="387">
        <f t="shared" ca="1" si="27"/>
        <v>0</v>
      </c>
      <c r="BS12" s="387">
        <f t="shared" ca="1" si="27"/>
        <v>0</v>
      </c>
      <c r="BT12" s="387">
        <f t="shared" ca="1" si="27"/>
        <v>0</v>
      </c>
      <c r="BU12" s="387">
        <f t="shared" ca="1" si="27"/>
        <v>0</v>
      </c>
      <c r="BV12" s="387">
        <f t="shared" ca="1" si="27"/>
        <v>0</v>
      </c>
      <c r="BW12" s="387">
        <f t="shared" ca="1" si="27"/>
        <v>0</v>
      </c>
      <c r="BX12" s="387">
        <f t="shared" ca="1" si="27"/>
        <v>0</v>
      </c>
      <c r="BY12" s="387">
        <f t="shared" ca="1" si="27"/>
        <v>0</v>
      </c>
      <c r="BZ12" s="387">
        <f t="shared" ca="1" si="27"/>
        <v>0</v>
      </c>
      <c r="CA12" s="387">
        <f t="shared" ca="1" si="27"/>
        <v>0</v>
      </c>
      <c r="CF12" s="385">
        <f t="shared" ca="1" si="28"/>
        <v>0</v>
      </c>
      <c r="CG12" s="385">
        <f t="shared" ca="1" si="29"/>
        <v>0</v>
      </c>
      <c r="CH12" s="386">
        <f t="shared" si="30"/>
        <v>0</v>
      </c>
      <c r="CI12" s="386">
        <f t="shared" ca="1" si="31"/>
        <v>0</v>
      </c>
      <c r="CJ12" s="386">
        <f t="shared" ca="1" si="32"/>
        <v>0</v>
      </c>
      <c r="CK12" s="389"/>
      <c r="CL12" s="387">
        <f t="shared" ca="1" si="33"/>
        <v>0</v>
      </c>
      <c r="CM12" s="387">
        <f t="shared" ca="1" si="33"/>
        <v>0</v>
      </c>
      <c r="CN12" s="387">
        <f t="shared" ca="1" si="33"/>
        <v>0</v>
      </c>
      <c r="CO12" s="387">
        <f t="shared" ca="1" si="33"/>
        <v>0</v>
      </c>
      <c r="CP12" s="387">
        <f t="shared" ca="1" si="33"/>
        <v>0</v>
      </c>
      <c r="CQ12" s="387">
        <f t="shared" ca="1" si="33"/>
        <v>0</v>
      </c>
      <c r="CR12" s="387">
        <f t="shared" ca="1" si="33"/>
        <v>0</v>
      </c>
      <c r="CS12" s="387">
        <f t="shared" ca="1" si="33"/>
        <v>0</v>
      </c>
      <c r="CT12" s="387">
        <f t="shared" ca="1" si="33"/>
        <v>0</v>
      </c>
      <c r="CU12" s="387">
        <f t="shared" ca="1" si="33"/>
        <v>0</v>
      </c>
      <c r="CV12" s="387">
        <f t="shared" ca="1" si="34"/>
        <v>0</v>
      </c>
      <c r="CW12" s="387">
        <f t="shared" ca="1" si="34"/>
        <v>0</v>
      </c>
      <c r="CX12" s="387">
        <f t="shared" ca="1" si="34"/>
        <v>0</v>
      </c>
      <c r="CY12" s="387">
        <f t="shared" ca="1" si="34"/>
        <v>0</v>
      </c>
      <c r="CZ12" s="387">
        <f t="shared" ca="1" si="34"/>
        <v>0</v>
      </c>
      <c r="DA12" s="387">
        <f t="shared" ca="1" si="34"/>
        <v>0</v>
      </c>
      <c r="DB12" s="387">
        <f t="shared" ca="1" si="34"/>
        <v>0</v>
      </c>
      <c r="DC12" s="387">
        <f t="shared" ca="1" si="34"/>
        <v>0</v>
      </c>
      <c r="DD12" s="387">
        <f t="shared" ca="1" si="34"/>
        <v>0</v>
      </c>
      <c r="DE12" s="387">
        <f t="shared" ca="1" si="34"/>
        <v>0</v>
      </c>
      <c r="DF12" s="387">
        <f t="shared" ca="1" si="35"/>
        <v>0</v>
      </c>
      <c r="DG12" s="387">
        <f t="shared" ca="1" si="35"/>
        <v>0</v>
      </c>
      <c r="DH12" s="387">
        <f t="shared" ca="1" si="35"/>
        <v>0</v>
      </c>
      <c r="DI12" s="387">
        <f t="shared" ca="1" si="35"/>
        <v>0</v>
      </c>
      <c r="DJ12" s="387">
        <f t="shared" ca="1" si="35"/>
        <v>0</v>
      </c>
      <c r="DK12" s="387">
        <f t="shared" ca="1" si="35"/>
        <v>0</v>
      </c>
      <c r="DL12" s="387">
        <f t="shared" ca="1" si="35"/>
        <v>0</v>
      </c>
      <c r="DM12" s="387">
        <f t="shared" ca="1" si="35"/>
        <v>0</v>
      </c>
      <c r="DN12" s="387">
        <f t="shared" ca="1" si="35"/>
        <v>0</v>
      </c>
      <c r="DO12" s="387">
        <f t="shared" ca="1" si="35"/>
        <v>0</v>
      </c>
      <c r="DP12" s="387">
        <f t="shared" ca="1" si="36"/>
        <v>0</v>
      </c>
      <c r="DQ12" s="387">
        <f t="shared" ca="1" si="36"/>
        <v>0</v>
      </c>
      <c r="DR12" s="387">
        <f t="shared" ca="1" si="36"/>
        <v>0</v>
      </c>
      <c r="DS12" s="387">
        <f t="shared" ca="1" si="36"/>
        <v>0</v>
      </c>
      <c r="DT12" s="387">
        <f t="shared" ca="1" si="36"/>
        <v>0</v>
      </c>
      <c r="DU12" s="387">
        <f t="shared" ca="1" si="36"/>
        <v>0</v>
      </c>
      <c r="DV12" s="387">
        <f t="shared" ca="1" si="36"/>
        <v>0</v>
      </c>
      <c r="DW12" s="387">
        <f t="shared" ca="1" si="36"/>
        <v>0</v>
      </c>
      <c r="DX12" s="387">
        <f t="shared" ca="1" si="36"/>
        <v>0</v>
      </c>
      <c r="DY12" s="387">
        <f t="shared" ca="1" si="36"/>
        <v>0</v>
      </c>
      <c r="DZ12" s="387">
        <f t="shared" ca="1" si="37"/>
        <v>0</v>
      </c>
      <c r="EA12" s="387">
        <f t="shared" ca="1" si="37"/>
        <v>0</v>
      </c>
      <c r="EB12" s="387">
        <f t="shared" ca="1" si="37"/>
        <v>0</v>
      </c>
      <c r="EC12" s="387">
        <f t="shared" ca="1" si="37"/>
        <v>0</v>
      </c>
      <c r="ED12" s="387">
        <f t="shared" ca="1" si="37"/>
        <v>0</v>
      </c>
      <c r="EE12" s="387">
        <f t="shared" ca="1" si="37"/>
        <v>0</v>
      </c>
      <c r="EF12" s="387">
        <f t="shared" ca="1" si="37"/>
        <v>0</v>
      </c>
      <c r="EG12" s="387">
        <f t="shared" ca="1" si="37"/>
        <v>0</v>
      </c>
      <c r="EH12" s="387">
        <f t="shared" ca="1" si="37"/>
        <v>0</v>
      </c>
      <c r="EI12" s="387">
        <f t="shared" ca="1" si="37"/>
        <v>0</v>
      </c>
      <c r="EJ12" s="387">
        <f t="shared" ca="1" si="37"/>
        <v>0</v>
      </c>
      <c r="EK12" s="387">
        <f t="shared" ca="1" si="37"/>
        <v>0</v>
      </c>
      <c r="EL12" s="387">
        <f t="shared" ca="1" si="37"/>
        <v>0</v>
      </c>
      <c r="EM12" s="387">
        <f t="shared" ca="1" si="37"/>
        <v>0</v>
      </c>
      <c r="EO12" s="695">
        <f t="shared" si="41"/>
        <v>1</v>
      </c>
      <c r="EP12" s="119">
        <f t="shared" si="42"/>
        <v>1</v>
      </c>
    </row>
    <row r="13" spans="1:146" s="119" customFormat="1" ht="15" customHeight="1">
      <c r="A13" s="122">
        <v>6</v>
      </c>
      <c r="B13" s="123"/>
      <c r="C13" s="529"/>
      <c r="D13" s="530"/>
      <c r="E13" s="530"/>
      <c r="F13" s="531"/>
      <c r="G13" s="532" t="s">
        <v>381</v>
      </c>
      <c r="H13" s="529"/>
      <c r="I13" s="540"/>
      <c r="J13" s="540"/>
      <c r="K13" s="539"/>
      <c r="L13" s="747">
        <f>IF(ISBLANK(K13),,IF(K13&lt;'Grille des taux interet'!$B$2,'Grille des taux interet'!$C$2,IF(K13&lt;'Grille des taux interet'!$B$3,'Grille des taux interet'!$C$3,IF(K13&lt;'Grille des taux interet'!B$4,'Grille des taux interet'!$C$4,IF(K13&lt;='Grille des taux interet'!$B$5,'Grille des taux interet'!$C$5,"RIEN")))))</f>
        <v>0</v>
      </c>
      <c r="M13" s="602">
        <f t="shared" si="18"/>
        <v>0</v>
      </c>
      <c r="N13" s="663" t="str">
        <f t="shared" si="38"/>
        <v/>
      </c>
      <c r="O13" s="649"/>
      <c r="P13" s="649"/>
      <c r="Q13" s="649"/>
      <c r="R13" s="649"/>
      <c r="S13" s="656"/>
      <c r="T13" s="385">
        <f t="shared" ca="1" si="19"/>
        <v>0</v>
      </c>
      <c r="U13" s="385">
        <f t="shared" ca="1" si="20"/>
        <v>0</v>
      </c>
      <c r="V13" s="386">
        <f t="shared" si="21"/>
        <v>0</v>
      </c>
      <c r="W13" s="386">
        <f t="shared" ca="1" si="39"/>
        <v>0</v>
      </c>
      <c r="X13" s="386">
        <f t="shared" ca="1" si="40"/>
        <v>0</v>
      </c>
      <c r="Y13" s="389">
        <f t="shared" si="22"/>
        <v>1900</v>
      </c>
      <c r="Z13" s="387">
        <f t="shared" ca="1" si="23"/>
        <v>0</v>
      </c>
      <c r="AA13" s="387">
        <f t="shared" ca="1" si="23"/>
        <v>0</v>
      </c>
      <c r="AB13" s="387">
        <f t="shared" ca="1" si="23"/>
        <v>0</v>
      </c>
      <c r="AC13" s="387">
        <f t="shared" ca="1" si="23"/>
        <v>0</v>
      </c>
      <c r="AD13" s="387">
        <f t="shared" ca="1" si="23"/>
        <v>0</v>
      </c>
      <c r="AE13" s="387">
        <f t="shared" ca="1" si="23"/>
        <v>0</v>
      </c>
      <c r="AF13" s="387">
        <f t="shared" ca="1" si="23"/>
        <v>0</v>
      </c>
      <c r="AG13" s="387">
        <f t="shared" ca="1" si="23"/>
        <v>0</v>
      </c>
      <c r="AH13" s="387">
        <f t="shared" ca="1" si="23"/>
        <v>0</v>
      </c>
      <c r="AI13" s="387">
        <f t="shared" ca="1" si="23"/>
        <v>0</v>
      </c>
      <c r="AJ13" s="387">
        <f t="shared" ca="1" si="24"/>
        <v>0</v>
      </c>
      <c r="AK13" s="387">
        <f t="shared" ca="1" si="24"/>
        <v>0</v>
      </c>
      <c r="AL13" s="387">
        <f t="shared" ca="1" si="24"/>
        <v>0</v>
      </c>
      <c r="AM13" s="387">
        <f t="shared" ca="1" si="24"/>
        <v>0</v>
      </c>
      <c r="AN13" s="387">
        <f t="shared" ca="1" si="24"/>
        <v>0</v>
      </c>
      <c r="AO13" s="387">
        <f t="shared" ca="1" si="24"/>
        <v>0</v>
      </c>
      <c r="AP13" s="387">
        <f t="shared" ca="1" si="24"/>
        <v>0</v>
      </c>
      <c r="AQ13" s="387">
        <f t="shared" ca="1" si="24"/>
        <v>0</v>
      </c>
      <c r="AR13" s="387">
        <f t="shared" ca="1" si="24"/>
        <v>0</v>
      </c>
      <c r="AS13" s="387">
        <f t="shared" ca="1" si="24"/>
        <v>0</v>
      </c>
      <c r="AT13" s="387">
        <f t="shared" ca="1" si="25"/>
        <v>0</v>
      </c>
      <c r="AU13" s="387">
        <f t="shared" ca="1" si="25"/>
        <v>0</v>
      </c>
      <c r="AV13" s="387">
        <f t="shared" ca="1" si="25"/>
        <v>0</v>
      </c>
      <c r="AW13" s="387">
        <f t="shared" ca="1" si="25"/>
        <v>0</v>
      </c>
      <c r="AX13" s="387">
        <f t="shared" ca="1" si="25"/>
        <v>0</v>
      </c>
      <c r="AY13" s="387">
        <f t="shared" ca="1" si="25"/>
        <v>0</v>
      </c>
      <c r="AZ13" s="387">
        <f t="shared" ca="1" si="25"/>
        <v>0</v>
      </c>
      <c r="BA13" s="387">
        <f t="shared" ca="1" si="25"/>
        <v>0</v>
      </c>
      <c r="BB13" s="387">
        <f t="shared" ca="1" si="25"/>
        <v>0</v>
      </c>
      <c r="BC13" s="387">
        <f t="shared" ca="1" si="25"/>
        <v>0</v>
      </c>
      <c r="BD13" s="387">
        <f t="shared" ca="1" si="26"/>
        <v>0</v>
      </c>
      <c r="BE13" s="387">
        <f t="shared" ca="1" si="26"/>
        <v>0</v>
      </c>
      <c r="BF13" s="387">
        <f t="shared" ca="1" si="26"/>
        <v>0</v>
      </c>
      <c r="BG13" s="387">
        <f t="shared" ca="1" si="26"/>
        <v>0</v>
      </c>
      <c r="BH13" s="387">
        <f t="shared" ca="1" si="26"/>
        <v>0</v>
      </c>
      <c r="BI13" s="387">
        <f t="shared" ca="1" si="26"/>
        <v>0</v>
      </c>
      <c r="BJ13" s="387">
        <f t="shared" ca="1" si="26"/>
        <v>0</v>
      </c>
      <c r="BK13" s="387">
        <f t="shared" ca="1" si="26"/>
        <v>0</v>
      </c>
      <c r="BL13" s="387">
        <f t="shared" ca="1" si="26"/>
        <v>0</v>
      </c>
      <c r="BM13" s="387">
        <f t="shared" ca="1" si="26"/>
        <v>0</v>
      </c>
      <c r="BN13" s="387">
        <f t="shared" ca="1" si="27"/>
        <v>0</v>
      </c>
      <c r="BO13" s="387">
        <f t="shared" ca="1" si="27"/>
        <v>0</v>
      </c>
      <c r="BP13" s="387">
        <f t="shared" ca="1" si="27"/>
        <v>0</v>
      </c>
      <c r="BQ13" s="387">
        <f t="shared" ca="1" si="27"/>
        <v>0</v>
      </c>
      <c r="BR13" s="387">
        <f t="shared" ca="1" si="27"/>
        <v>0</v>
      </c>
      <c r="BS13" s="387">
        <f t="shared" ca="1" si="27"/>
        <v>0</v>
      </c>
      <c r="BT13" s="387">
        <f t="shared" ca="1" si="27"/>
        <v>0</v>
      </c>
      <c r="BU13" s="387">
        <f t="shared" ca="1" si="27"/>
        <v>0</v>
      </c>
      <c r="BV13" s="387">
        <f t="shared" ca="1" si="27"/>
        <v>0</v>
      </c>
      <c r="BW13" s="387">
        <f t="shared" ca="1" si="27"/>
        <v>0</v>
      </c>
      <c r="BX13" s="387">
        <f t="shared" ca="1" si="27"/>
        <v>0</v>
      </c>
      <c r="BY13" s="387">
        <f t="shared" ca="1" si="27"/>
        <v>0</v>
      </c>
      <c r="BZ13" s="387">
        <f t="shared" ca="1" si="27"/>
        <v>0</v>
      </c>
      <c r="CA13" s="387">
        <f t="shared" ca="1" si="27"/>
        <v>0</v>
      </c>
      <c r="CF13" s="385">
        <f t="shared" ca="1" si="28"/>
        <v>0</v>
      </c>
      <c r="CG13" s="385">
        <f t="shared" ca="1" si="29"/>
        <v>0</v>
      </c>
      <c r="CH13" s="386">
        <f t="shared" si="30"/>
        <v>0</v>
      </c>
      <c r="CI13" s="386">
        <f t="shared" ca="1" si="31"/>
        <v>0</v>
      </c>
      <c r="CJ13" s="386">
        <f t="shared" ca="1" si="32"/>
        <v>0</v>
      </c>
      <c r="CK13" s="389"/>
      <c r="CL13" s="387">
        <f t="shared" ca="1" si="33"/>
        <v>0</v>
      </c>
      <c r="CM13" s="387">
        <f t="shared" ca="1" si="33"/>
        <v>0</v>
      </c>
      <c r="CN13" s="387">
        <f t="shared" ca="1" si="33"/>
        <v>0</v>
      </c>
      <c r="CO13" s="387">
        <f t="shared" ca="1" si="33"/>
        <v>0</v>
      </c>
      <c r="CP13" s="387">
        <f t="shared" ca="1" si="33"/>
        <v>0</v>
      </c>
      <c r="CQ13" s="387">
        <f t="shared" ca="1" si="33"/>
        <v>0</v>
      </c>
      <c r="CR13" s="387">
        <f t="shared" ca="1" si="33"/>
        <v>0</v>
      </c>
      <c r="CS13" s="387">
        <f t="shared" ca="1" si="33"/>
        <v>0</v>
      </c>
      <c r="CT13" s="387">
        <f t="shared" ca="1" si="33"/>
        <v>0</v>
      </c>
      <c r="CU13" s="387">
        <f t="shared" ca="1" si="33"/>
        <v>0</v>
      </c>
      <c r="CV13" s="387">
        <f t="shared" ca="1" si="34"/>
        <v>0</v>
      </c>
      <c r="CW13" s="387">
        <f t="shared" ca="1" si="34"/>
        <v>0</v>
      </c>
      <c r="CX13" s="387">
        <f t="shared" ca="1" si="34"/>
        <v>0</v>
      </c>
      <c r="CY13" s="387">
        <f t="shared" ca="1" si="34"/>
        <v>0</v>
      </c>
      <c r="CZ13" s="387">
        <f t="shared" ca="1" si="34"/>
        <v>0</v>
      </c>
      <c r="DA13" s="387">
        <f t="shared" ca="1" si="34"/>
        <v>0</v>
      </c>
      <c r="DB13" s="387">
        <f t="shared" ca="1" si="34"/>
        <v>0</v>
      </c>
      <c r="DC13" s="387">
        <f t="shared" ca="1" si="34"/>
        <v>0</v>
      </c>
      <c r="DD13" s="387">
        <f t="shared" ca="1" si="34"/>
        <v>0</v>
      </c>
      <c r="DE13" s="387">
        <f t="shared" ca="1" si="34"/>
        <v>0</v>
      </c>
      <c r="DF13" s="387">
        <f t="shared" ca="1" si="35"/>
        <v>0</v>
      </c>
      <c r="DG13" s="387">
        <f t="shared" ca="1" si="35"/>
        <v>0</v>
      </c>
      <c r="DH13" s="387">
        <f t="shared" ca="1" si="35"/>
        <v>0</v>
      </c>
      <c r="DI13" s="387">
        <f t="shared" ca="1" si="35"/>
        <v>0</v>
      </c>
      <c r="DJ13" s="387">
        <f t="shared" ca="1" si="35"/>
        <v>0</v>
      </c>
      <c r="DK13" s="387">
        <f t="shared" ca="1" si="35"/>
        <v>0</v>
      </c>
      <c r="DL13" s="387">
        <f t="shared" ca="1" si="35"/>
        <v>0</v>
      </c>
      <c r="DM13" s="387">
        <f t="shared" ca="1" si="35"/>
        <v>0</v>
      </c>
      <c r="DN13" s="387">
        <f t="shared" ca="1" si="35"/>
        <v>0</v>
      </c>
      <c r="DO13" s="387">
        <f t="shared" ca="1" si="35"/>
        <v>0</v>
      </c>
      <c r="DP13" s="387">
        <f t="shared" ca="1" si="36"/>
        <v>0</v>
      </c>
      <c r="DQ13" s="387">
        <f t="shared" ca="1" si="36"/>
        <v>0</v>
      </c>
      <c r="DR13" s="387">
        <f t="shared" ca="1" si="36"/>
        <v>0</v>
      </c>
      <c r="DS13" s="387">
        <f t="shared" ca="1" si="36"/>
        <v>0</v>
      </c>
      <c r="DT13" s="387">
        <f t="shared" ca="1" si="36"/>
        <v>0</v>
      </c>
      <c r="DU13" s="387">
        <f t="shared" ca="1" si="36"/>
        <v>0</v>
      </c>
      <c r="DV13" s="387">
        <f t="shared" ca="1" si="36"/>
        <v>0</v>
      </c>
      <c r="DW13" s="387">
        <f t="shared" ca="1" si="36"/>
        <v>0</v>
      </c>
      <c r="DX13" s="387">
        <f t="shared" ca="1" si="36"/>
        <v>0</v>
      </c>
      <c r="DY13" s="387">
        <f t="shared" ca="1" si="36"/>
        <v>0</v>
      </c>
      <c r="DZ13" s="387">
        <f t="shared" ca="1" si="37"/>
        <v>0</v>
      </c>
      <c r="EA13" s="387">
        <f t="shared" ca="1" si="37"/>
        <v>0</v>
      </c>
      <c r="EB13" s="387">
        <f t="shared" ca="1" si="37"/>
        <v>0</v>
      </c>
      <c r="EC13" s="387">
        <f t="shared" ca="1" si="37"/>
        <v>0</v>
      </c>
      <c r="ED13" s="387">
        <f t="shared" ca="1" si="37"/>
        <v>0</v>
      </c>
      <c r="EE13" s="387">
        <f t="shared" ca="1" si="37"/>
        <v>0</v>
      </c>
      <c r="EF13" s="387">
        <f t="shared" ca="1" si="37"/>
        <v>0</v>
      </c>
      <c r="EG13" s="387">
        <f t="shared" ca="1" si="37"/>
        <v>0</v>
      </c>
      <c r="EH13" s="387">
        <f t="shared" ca="1" si="37"/>
        <v>0</v>
      </c>
      <c r="EI13" s="387">
        <f t="shared" ca="1" si="37"/>
        <v>0</v>
      </c>
      <c r="EJ13" s="387">
        <f t="shared" ca="1" si="37"/>
        <v>0</v>
      </c>
      <c r="EK13" s="387">
        <f t="shared" ca="1" si="37"/>
        <v>0</v>
      </c>
      <c r="EL13" s="387">
        <f t="shared" ca="1" si="37"/>
        <v>0</v>
      </c>
      <c r="EM13" s="387">
        <f t="shared" ca="1" si="37"/>
        <v>0</v>
      </c>
      <c r="EO13" s="695">
        <f t="shared" si="41"/>
        <v>1</v>
      </c>
      <c r="EP13" s="119">
        <f t="shared" si="42"/>
        <v>1</v>
      </c>
    </row>
    <row r="14" spans="1:146" s="119" customFormat="1" ht="15" customHeight="1">
      <c r="A14" s="122">
        <v>7</v>
      </c>
      <c r="B14" s="123"/>
      <c r="C14" s="529"/>
      <c r="D14" s="530"/>
      <c r="E14" s="530"/>
      <c r="F14" s="531"/>
      <c r="G14" s="532" t="s">
        <v>381</v>
      </c>
      <c r="H14" s="529"/>
      <c r="I14" s="540"/>
      <c r="J14" s="540"/>
      <c r="K14" s="539"/>
      <c r="L14" s="747">
        <f>IF(ISBLANK(K14),,IF(K14&lt;'Grille des taux interet'!$B$2,'Grille des taux interet'!$C$2,IF(K14&lt;'Grille des taux interet'!$B$3,'Grille des taux interet'!$C$3,IF(K14&lt;'Grille des taux interet'!B$4,'Grille des taux interet'!$C$4,IF(K14&lt;='Grille des taux interet'!$B$5,'Grille des taux interet'!$C$5,"RIEN")))))</f>
        <v>0</v>
      </c>
      <c r="M14" s="602">
        <f t="shared" si="18"/>
        <v>0</v>
      </c>
      <c r="N14" s="663" t="str">
        <f t="shared" si="38"/>
        <v/>
      </c>
      <c r="O14" s="649"/>
      <c r="P14" s="649"/>
      <c r="Q14" s="649"/>
      <c r="R14" s="649"/>
      <c r="S14" s="656"/>
      <c r="T14" s="385">
        <f t="shared" ca="1" si="19"/>
        <v>0</v>
      </c>
      <c r="U14" s="385">
        <f t="shared" ca="1" si="20"/>
        <v>0</v>
      </c>
      <c r="V14" s="386">
        <f t="shared" si="21"/>
        <v>0</v>
      </c>
      <c r="W14" s="386">
        <f t="shared" ca="1" si="39"/>
        <v>0</v>
      </c>
      <c r="X14" s="386">
        <f t="shared" ca="1" si="40"/>
        <v>0</v>
      </c>
      <c r="Y14" s="389">
        <f t="shared" si="22"/>
        <v>1900</v>
      </c>
      <c r="Z14" s="387">
        <f t="shared" ca="1" si="23"/>
        <v>0</v>
      </c>
      <c r="AA14" s="387">
        <f t="shared" ca="1" si="23"/>
        <v>0</v>
      </c>
      <c r="AB14" s="387">
        <f t="shared" ca="1" si="23"/>
        <v>0</v>
      </c>
      <c r="AC14" s="387">
        <f t="shared" ca="1" si="23"/>
        <v>0</v>
      </c>
      <c r="AD14" s="387">
        <f t="shared" ca="1" si="23"/>
        <v>0</v>
      </c>
      <c r="AE14" s="387">
        <f t="shared" ca="1" si="23"/>
        <v>0</v>
      </c>
      <c r="AF14" s="387">
        <f t="shared" ca="1" si="23"/>
        <v>0</v>
      </c>
      <c r="AG14" s="387">
        <f t="shared" ca="1" si="23"/>
        <v>0</v>
      </c>
      <c r="AH14" s="387">
        <f t="shared" ca="1" si="23"/>
        <v>0</v>
      </c>
      <c r="AI14" s="387">
        <f t="shared" ca="1" si="23"/>
        <v>0</v>
      </c>
      <c r="AJ14" s="387">
        <f t="shared" ca="1" si="24"/>
        <v>0</v>
      </c>
      <c r="AK14" s="387">
        <f t="shared" ca="1" si="24"/>
        <v>0</v>
      </c>
      <c r="AL14" s="387">
        <f t="shared" ca="1" si="24"/>
        <v>0</v>
      </c>
      <c r="AM14" s="387">
        <f t="shared" ca="1" si="24"/>
        <v>0</v>
      </c>
      <c r="AN14" s="387">
        <f t="shared" ca="1" si="24"/>
        <v>0</v>
      </c>
      <c r="AO14" s="387">
        <f t="shared" ca="1" si="24"/>
        <v>0</v>
      </c>
      <c r="AP14" s="387">
        <f t="shared" ca="1" si="24"/>
        <v>0</v>
      </c>
      <c r="AQ14" s="387">
        <f t="shared" ca="1" si="24"/>
        <v>0</v>
      </c>
      <c r="AR14" s="387">
        <f t="shared" ca="1" si="24"/>
        <v>0</v>
      </c>
      <c r="AS14" s="387">
        <f t="shared" ca="1" si="24"/>
        <v>0</v>
      </c>
      <c r="AT14" s="387">
        <f t="shared" ca="1" si="25"/>
        <v>0</v>
      </c>
      <c r="AU14" s="387">
        <f t="shared" ca="1" si="25"/>
        <v>0</v>
      </c>
      <c r="AV14" s="387">
        <f t="shared" ca="1" si="25"/>
        <v>0</v>
      </c>
      <c r="AW14" s="387">
        <f t="shared" ca="1" si="25"/>
        <v>0</v>
      </c>
      <c r="AX14" s="387">
        <f t="shared" ca="1" si="25"/>
        <v>0</v>
      </c>
      <c r="AY14" s="387">
        <f t="shared" ca="1" si="25"/>
        <v>0</v>
      </c>
      <c r="AZ14" s="387">
        <f t="shared" ca="1" si="25"/>
        <v>0</v>
      </c>
      <c r="BA14" s="387">
        <f t="shared" ca="1" si="25"/>
        <v>0</v>
      </c>
      <c r="BB14" s="387">
        <f t="shared" ca="1" si="25"/>
        <v>0</v>
      </c>
      <c r="BC14" s="387">
        <f t="shared" ca="1" si="25"/>
        <v>0</v>
      </c>
      <c r="BD14" s="387">
        <f t="shared" ca="1" si="26"/>
        <v>0</v>
      </c>
      <c r="BE14" s="387">
        <f t="shared" ca="1" si="26"/>
        <v>0</v>
      </c>
      <c r="BF14" s="387">
        <f t="shared" ca="1" si="26"/>
        <v>0</v>
      </c>
      <c r="BG14" s="387">
        <f t="shared" ca="1" si="26"/>
        <v>0</v>
      </c>
      <c r="BH14" s="387">
        <f t="shared" ca="1" si="26"/>
        <v>0</v>
      </c>
      <c r="BI14" s="387">
        <f t="shared" ca="1" si="26"/>
        <v>0</v>
      </c>
      <c r="BJ14" s="387">
        <f t="shared" ca="1" si="26"/>
        <v>0</v>
      </c>
      <c r="BK14" s="387">
        <f t="shared" ca="1" si="26"/>
        <v>0</v>
      </c>
      <c r="BL14" s="387">
        <f t="shared" ca="1" si="26"/>
        <v>0</v>
      </c>
      <c r="BM14" s="387">
        <f t="shared" ca="1" si="26"/>
        <v>0</v>
      </c>
      <c r="BN14" s="387">
        <f t="shared" ca="1" si="27"/>
        <v>0</v>
      </c>
      <c r="BO14" s="387">
        <f t="shared" ca="1" si="27"/>
        <v>0</v>
      </c>
      <c r="BP14" s="387">
        <f t="shared" ca="1" si="27"/>
        <v>0</v>
      </c>
      <c r="BQ14" s="387">
        <f t="shared" ca="1" si="27"/>
        <v>0</v>
      </c>
      <c r="BR14" s="387">
        <f t="shared" ca="1" si="27"/>
        <v>0</v>
      </c>
      <c r="BS14" s="387">
        <f t="shared" ca="1" si="27"/>
        <v>0</v>
      </c>
      <c r="BT14" s="387">
        <f t="shared" ca="1" si="27"/>
        <v>0</v>
      </c>
      <c r="BU14" s="387">
        <f t="shared" ca="1" si="27"/>
        <v>0</v>
      </c>
      <c r="BV14" s="387">
        <f t="shared" ca="1" si="27"/>
        <v>0</v>
      </c>
      <c r="BW14" s="387">
        <f t="shared" ca="1" si="27"/>
        <v>0</v>
      </c>
      <c r="BX14" s="387">
        <f t="shared" ca="1" si="27"/>
        <v>0</v>
      </c>
      <c r="BY14" s="387">
        <f t="shared" ca="1" si="27"/>
        <v>0</v>
      </c>
      <c r="BZ14" s="387">
        <f t="shared" ca="1" si="27"/>
        <v>0</v>
      </c>
      <c r="CA14" s="387">
        <f t="shared" ca="1" si="27"/>
        <v>0</v>
      </c>
      <c r="CF14" s="385">
        <f t="shared" ca="1" si="28"/>
        <v>0</v>
      </c>
      <c r="CG14" s="385">
        <f t="shared" ca="1" si="29"/>
        <v>0</v>
      </c>
      <c r="CH14" s="386">
        <f t="shared" si="30"/>
        <v>0</v>
      </c>
      <c r="CI14" s="386">
        <f t="shared" ca="1" si="31"/>
        <v>0</v>
      </c>
      <c r="CJ14" s="386">
        <f t="shared" ca="1" si="32"/>
        <v>0</v>
      </c>
      <c r="CK14" s="389"/>
      <c r="CL14" s="387">
        <f t="shared" ca="1" si="33"/>
        <v>0</v>
      </c>
      <c r="CM14" s="387">
        <f t="shared" ca="1" si="33"/>
        <v>0</v>
      </c>
      <c r="CN14" s="387">
        <f t="shared" ca="1" si="33"/>
        <v>0</v>
      </c>
      <c r="CO14" s="387">
        <f t="shared" ca="1" si="33"/>
        <v>0</v>
      </c>
      <c r="CP14" s="387">
        <f t="shared" ca="1" si="33"/>
        <v>0</v>
      </c>
      <c r="CQ14" s="387">
        <f t="shared" ca="1" si="33"/>
        <v>0</v>
      </c>
      <c r="CR14" s="387">
        <f t="shared" ca="1" si="33"/>
        <v>0</v>
      </c>
      <c r="CS14" s="387">
        <f t="shared" ca="1" si="33"/>
        <v>0</v>
      </c>
      <c r="CT14" s="387">
        <f t="shared" ca="1" si="33"/>
        <v>0</v>
      </c>
      <c r="CU14" s="387">
        <f t="shared" ca="1" si="33"/>
        <v>0</v>
      </c>
      <c r="CV14" s="387">
        <f t="shared" ca="1" si="34"/>
        <v>0</v>
      </c>
      <c r="CW14" s="387">
        <f t="shared" ca="1" si="34"/>
        <v>0</v>
      </c>
      <c r="CX14" s="387">
        <f t="shared" ca="1" si="34"/>
        <v>0</v>
      </c>
      <c r="CY14" s="387">
        <f t="shared" ca="1" si="34"/>
        <v>0</v>
      </c>
      <c r="CZ14" s="387">
        <f t="shared" ca="1" si="34"/>
        <v>0</v>
      </c>
      <c r="DA14" s="387">
        <f t="shared" ca="1" si="34"/>
        <v>0</v>
      </c>
      <c r="DB14" s="387">
        <f t="shared" ca="1" si="34"/>
        <v>0</v>
      </c>
      <c r="DC14" s="387">
        <f t="shared" ca="1" si="34"/>
        <v>0</v>
      </c>
      <c r="DD14" s="387">
        <f t="shared" ca="1" si="34"/>
        <v>0</v>
      </c>
      <c r="DE14" s="387">
        <f t="shared" ca="1" si="34"/>
        <v>0</v>
      </c>
      <c r="DF14" s="387">
        <f t="shared" ca="1" si="35"/>
        <v>0</v>
      </c>
      <c r="DG14" s="387">
        <f t="shared" ca="1" si="35"/>
        <v>0</v>
      </c>
      <c r="DH14" s="387">
        <f t="shared" ca="1" si="35"/>
        <v>0</v>
      </c>
      <c r="DI14" s="387">
        <f t="shared" ca="1" si="35"/>
        <v>0</v>
      </c>
      <c r="DJ14" s="387">
        <f t="shared" ca="1" si="35"/>
        <v>0</v>
      </c>
      <c r="DK14" s="387">
        <f t="shared" ca="1" si="35"/>
        <v>0</v>
      </c>
      <c r="DL14" s="387">
        <f t="shared" ca="1" si="35"/>
        <v>0</v>
      </c>
      <c r="DM14" s="387">
        <f t="shared" ca="1" si="35"/>
        <v>0</v>
      </c>
      <c r="DN14" s="387">
        <f t="shared" ca="1" si="35"/>
        <v>0</v>
      </c>
      <c r="DO14" s="387">
        <f t="shared" ca="1" si="35"/>
        <v>0</v>
      </c>
      <c r="DP14" s="387">
        <f t="shared" ca="1" si="36"/>
        <v>0</v>
      </c>
      <c r="DQ14" s="387">
        <f t="shared" ca="1" si="36"/>
        <v>0</v>
      </c>
      <c r="DR14" s="387">
        <f t="shared" ca="1" si="36"/>
        <v>0</v>
      </c>
      <c r="DS14" s="387">
        <f t="shared" ca="1" si="36"/>
        <v>0</v>
      </c>
      <c r="DT14" s="387">
        <f t="shared" ca="1" si="36"/>
        <v>0</v>
      </c>
      <c r="DU14" s="387">
        <f t="shared" ca="1" si="36"/>
        <v>0</v>
      </c>
      <c r="DV14" s="387">
        <f t="shared" ca="1" si="36"/>
        <v>0</v>
      </c>
      <c r="DW14" s="387">
        <f t="shared" ca="1" si="36"/>
        <v>0</v>
      </c>
      <c r="DX14" s="387">
        <f t="shared" ca="1" si="36"/>
        <v>0</v>
      </c>
      <c r="DY14" s="387">
        <f t="shared" ca="1" si="36"/>
        <v>0</v>
      </c>
      <c r="DZ14" s="387">
        <f t="shared" ca="1" si="37"/>
        <v>0</v>
      </c>
      <c r="EA14" s="387">
        <f t="shared" ca="1" si="37"/>
        <v>0</v>
      </c>
      <c r="EB14" s="387">
        <f t="shared" ca="1" si="37"/>
        <v>0</v>
      </c>
      <c r="EC14" s="387">
        <f t="shared" ca="1" si="37"/>
        <v>0</v>
      </c>
      <c r="ED14" s="387">
        <f t="shared" ca="1" si="37"/>
        <v>0</v>
      </c>
      <c r="EE14" s="387">
        <f t="shared" ca="1" si="37"/>
        <v>0</v>
      </c>
      <c r="EF14" s="387">
        <f t="shared" ca="1" si="37"/>
        <v>0</v>
      </c>
      <c r="EG14" s="387">
        <f t="shared" ca="1" si="37"/>
        <v>0</v>
      </c>
      <c r="EH14" s="387">
        <f t="shared" ca="1" si="37"/>
        <v>0</v>
      </c>
      <c r="EI14" s="387">
        <f t="shared" ca="1" si="37"/>
        <v>0</v>
      </c>
      <c r="EJ14" s="387">
        <f t="shared" ca="1" si="37"/>
        <v>0</v>
      </c>
      <c r="EK14" s="387">
        <f t="shared" ca="1" si="37"/>
        <v>0</v>
      </c>
      <c r="EL14" s="387">
        <f t="shared" ca="1" si="37"/>
        <v>0</v>
      </c>
      <c r="EM14" s="387">
        <f t="shared" ca="1" si="37"/>
        <v>0</v>
      </c>
      <c r="EO14" s="695">
        <f t="shared" si="41"/>
        <v>1</v>
      </c>
      <c r="EP14" s="119">
        <f t="shared" si="42"/>
        <v>1</v>
      </c>
    </row>
    <row r="15" spans="1:146" s="119" customFormat="1" ht="15" customHeight="1">
      <c r="A15" s="122">
        <v>8</v>
      </c>
      <c r="B15" s="123"/>
      <c r="C15" s="529"/>
      <c r="D15" s="530"/>
      <c r="E15" s="530"/>
      <c r="F15" s="531"/>
      <c r="G15" s="532" t="s">
        <v>381</v>
      </c>
      <c r="H15" s="529"/>
      <c r="I15" s="540"/>
      <c r="J15" s="540"/>
      <c r="K15" s="539"/>
      <c r="L15" s="747">
        <f>IF(ISBLANK(K15),,IF(K15&lt;'Grille des taux interet'!$B$2,'Grille des taux interet'!$C$2,IF(K15&lt;'Grille des taux interet'!$B$3,'Grille des taux interet'!$C$3,IF(K15&lt;'Grille des taux interet'!B$4,'Grille des taux interet'!$C$4,IF(K15&lt;='Grille des taux interet'!$B$5,'Grille des taux interet'!$C$5,"RIEN")))))</f>
        <v>0</v>
      </c>
      <c r="M15" s="602">
        <f t="shared" si="18"/>
        <v>0</v>
      </c>
      <c r="N15" s="663" t="str">
        <f t="shared" si="38"/>
        <v/>
      </c>
      <c r="O15" s="649"/>
      <c r="P15" s="649"/>
      <c r="Q15" s="649"/>
      <c r="R15" s="649"/>
      <c r="S15" s="656"/>
      <c r="T15" s="385">
        <f t="shared" ca="1" si="19"/>
        <v>0</v>
      </c>
      <c r="U15" s="385">
        <f t="shared" ca="1" si="20"/>
        <v>0</v>
      </c>
      <c r="V15" s="386">
        <f t="shared" si="21"/>
        <v>0</v>
      </c>
      <c r="W15" s="386">
        <f t="shared" ca="1" si="39"/>
        <v>0</v>
      </c>
      <c r="X15" s="386">
        <f t="shared" ca="1" si="40"/>
        <v>0</v>
      </c>
      <c r="Y15" s="389">
        <f t="shared" si="22"/>
        <v>1900</v>
      </c>
      <c r="Z15" s="387">
        <f t="shared" ca="1" si="23"/>
        <v>0</v>
      </c>
      <c r="AA15" s="387">
        <f t="shared" ca="1" si="23"/>
        <v>0</v>
      </c>
      <c r="AB15" s="387">
        <f t="shared" ca="1" si="23"/>
        <v>0</v>
      </c>
      <c r="AC15" s="387">
        <f t="shared" ca="1" si="23"/>
        <v>0</v>
      </c>
      <c r="AD15" s="387">
        <f t="shared" ca="1" si="23"/>
        <v>0</v>
      </c>
      <c r="AE15" s="387">
        <f t="shared" ca="1" si="23"/>
        <v>0</v>
      </c>
      <c r="AF15" s="387">
        <f t="shared" ca="1" si="23"/>
        <v>0</v>
      </c>
      <c r="AG15" s="387">
        <f t="shared" ca="1" si="23"/>
        <v>0</v>
      </c>
      <c r="AH15" s="387">
        <f t="shared" ca="1" si="23"/>
        <v>0</v>
      </c>
      <c r="AI15" s="387">
        <f t="shared" ca="1" si="23"/>
        <v>0</v>
      </c>
      <c r="AJ15" s="387">
        <f t="shared" ca="1" si="24"/>
        <v>0</v>
      </c>
      <c r="AK15" s="387">
        <f t="shared" ca="1" si="24"/>
        <v>0</v>
      </c>
      <c r="AL15" s="387">
        <f t="shared" ca="1" si="24"/>
        <v>0</v>
      </c>
      <c r="AM15" s="387">
        <f t="shared" ca="1" si="24"/>
        <v>0</v>
      </c>
      <c r="AN15" s="387">
        <f t="shared" ca="1" si="24"/>
        <v>0</v>
      </c>
      <c r="AO15" s="387">
        <f t="shared" ca="1" si="24"/>
        <v>0</v>
      </c>
      <c r="AP15" s="387">
        <f t="shared" ca="1" si="24"/>
        <v>0</v>
      </c>
      <c r="AQ15" s="387">
        <f t="shared" ca="1" si="24"/>
        <v>0</v>
      </c>
      <c r="AR15" s="387">
        <f t="shared" ca="1" si="24"/>
        <v>0</v>
      </c>
      <c r="AS15" s="387">
        <f t="shared" ca="1" si="24"/>
        <v>0</v>
      </c>
      <c r="AT15" s="387">
        <f t="shared" ca="1" si="25"/>
        <v>0</v>
      </c>
      <c r="AU15" s="387">
        <f t="shared" ca="1" si="25"/>
        <v>0</v>
      </c>
      <c r="AV15" s="387">
        <f t="shared" ca="1" si="25"/>
        <v>0</v>
      </c>
      <c r="AW15" s="387">
        <f t="shared" ca="1" si="25"/>
        <v>0</v>
      </c>
      <c r="AX15" s="387">
        <f t="shared" ca="1" si="25"/>
        <v>0</v>
      </c>
      <c r="AY15" s="387">
        <f t="shared" ca="1" si="25"/>
        <v>0</v>
      </c>
      <c r="AZ15" s="387">
        <f t="shared" ca="1" si="25"/>
        <v>0</v>
      </c>
      <c r="BA15" s="387">
        <f t="shared" ca="1" si="25"/>
        <v>0</v>
      </c>
      <c r="BB15" s="387">
        <f t="shared" ca="1" si="25"/>
        <v>0</v>
      </c>
      <c r="BC15" s="387">
        <f t="shared" ca="1" si="25"/>
        <v>0</v>
      </c>
      <c r="BD15" s="387">
        <f t="shared" ca="1" si="26"/>
        <v>0</v>
      </c>
      <c r="BE15" s="387">
        <f t="shared" ca="1" si="26"/>
        <v>0</v>
      </c>
      <c r="BF15" s="387">
        <f t="shared" ca="1" si="26"/>
        <v>0</v>
      </c>
      <c r="BG15" s="387">
        <f t="shared" ca="1" si="26"/>
        <v>0</v>
      </c>
      <c r="BH15" s="387">
        <f t="shared" ca="1" si="26"/>
        <v>0</v>
      </c>
      <c r="BI15" s="387">
        <f t="shared" ca="1" si="26"/>
        <v>0</v>
      </c>
      <c r="BJ15" s="387">
        <f t="shared" ca="1" si="26"/>
        <v>0</v>
      </c>
      <c r="BK15" s="387">
        <f t="shared" ca="1" si="26"/>
        <v>0</v>
      </c>
      <c r="BL15" s="387">
        <f t="shared" ca="1" si="26"/>
        <v>0</v>
      </c>
      <c r="BM15" s="387">
        <f t="shared" ca="1" si="26"/>
        <v>0</v>
      </c>
      <c r="BN15" s="387">
        <f t="shared" ca="1" si="27"/>
        <v>0</v>
      </c>
      <c r="BO15" s="387">
        <f t="shared" ca="1" si="27"/>
        <v>0</v>
      </c>
      <c r="BP15" s="387">
        <f t="shared" ca="1" si="27"/>
        <v>0</v>
      </c>
      <c r="BQ15" s="387">
        <f t="shared" ca="1" si="27"/>
        <v>0</v>
      </c>
      <c r="BR15" s="387">
        <f t="shared" ca="1" si="27"/>
        <v>0</v>
      </c>
      <c r="BS15" s="387">
        <f t="shared" ca="1" si="27"/>
        <v>0</v>
      </c>
      <c r="BT15" s="387">
        <f t="shared" ca="1" si="27"/>
        <v>0</v>
      </c>
      <c r="BU15" s="387">
        <f t="shared" ca="1" si="27"/>
        <v>0</v>
      </c>
      <c r="BV15" s="387">
        <f t="shared" ca="1" si="27"/>
        <v>0</v>
      </c>
      <c r="BW15" s="387">
        <f t="shared" ca="1" si="27"/>
        <v>0</v>
      </c>
      <c r="BX15" s="387">
        <f t="shared" ca="1" si="27"/>
        <v>0</v>
      </c>
      <c r="BY15" s="387">
        <f t="shared" ca="1" si="27"/>
        <v>0</v>
      </c>
      <c r="BZ15" s="387">
        <f t="shared" ca="1" si="27"/>
        <v>0</v>
      </c>
      <c r="CA15" s="387">
        <f t="shared" ca="1" si="27"/>
        <v>0</v>
      </c>
      <c r="CF15" s="385">
        <f t="shared" ca="1" si="28"/>
        <v>0</v>
      </c>
      <c r="CG15" s="385">
        <f t="shared" ca="1" si="29"/>
        <v>0</v>
      </c>
      <c r="CH15" s="386">
        <f t="shared" si="30"/>
        <v>0</v>
      </c>
      <c r="CI15" s="386">
        <f t="shared" ca="1" si="31"/>
        <v>0</v>
      </c>
      <c r="CJ15" s="386">
        <f t="shared" ca="1" si="32"/>
        <v>0</v>
      </c>
      <c r="CK15" s="389"/>
      <c r="CL15" s="387">
        <f t="shared" ca="1" si="33"/>
        <v>0</v>
      </c>
      <c r="CM15" s="387">
        <f t="shared" ca="1" si="33"/>
        <v>0</v>
      </c>
      <c r="CN15" s="387">
        <f t="shared" ca="1" si="33"/>
        <v>0</v>
      </c>
      <c r="CO15" s="387">
        <f t="shared" ca="1" si="33"/>
        <v>0</v>
      </c>
      <c r="CP15" s="387">
        <f t="shared" ca="1" si="33"/>
        <v>0</v>
      </c>
      <c r="CQ15" s="387">
        <f t="shared" ca="1" si="33"/>
        <v>0</v>
      </c>
      <c r="CR15" s="387">
        <f t="shared" ca="1" si="33"/>
        <v>0</v>
      </c>
      <c r="CS15" s="387">
        <f t="shared" ca="1" si="33"/>
        <v>0</v>
      </c>
      <c r="CT15" s="387">
        <f t="shared" ca="1" si="33"/>
        <v>0</v>
      </c>
      <c r="CU15" s="387">
        <f t="shared" ca="1" si="33"/>
        <v>0</v>
      </c>
      <c r="CV15" s="387">
        <f t="shared" ca="1" si="34"/>
        <v>0</v>
      </c>
      <c r="CW15" s="387">
        <f t="shared" ca="1" si="34"/>
        <v>0</v>
      </c>
      <c r="CX15" s="387">
        <f t="shared" ca="1" si="34"/>
        <v>0</v>
      </c>
      <c r="CY15" s="387">
        <f t="shared" ca="1" si="34"/>
        <v>0</v>
      </c>
      <c r="CZ15" s="387">
        <f t="shared" ca="1" si="34"/>
        <v>0</v>
      </c>
      <c r="DA15" s="387">
        <f t="shared" ca="1" si="34"/>
        <v>0</v>
      </c>
      <c r="DB15" s="387">
        <f t="shared" ca="1" si="34"/>
        <v>0</v>
      </c>
      <c r="DC15" s="387">
        <f t="shared" ca="1" si="34"/>
        <v>0</v>
      </c>
      <c r="DD15" s="387">
        <f t="shared" ca="1" si="34"/>
        <v>0</v>
      </c>
      <c r="DE15" s="387">
        <f t="shared" ca="1" si="34"/>
        <v>0</v>
      </c>
      <c r="DF15" s="387">
        <f t="shared" ca="1" si="35"/>
        <v>0</v>
      </c>
      <c r="DG15" s="387">
        <f t="shared" ca="1" si="35"/>
        <v>0</v>
      </c>
      <c r="DH15" s="387">
        <f t="shared" ca="1" si="35"/>
        <v>0</v>
      </c>
      <c r="DI15" s="387">
        <f t="shared" ca="1" si="35"/>
        <v>0</v>
      </c>
      <c r="DJ15" s="387">
        <f t="shared" ca="1" si="35"/>
        <v>0</v>
      </c>
      <c r="DK15" s="387">
        <f t="shared" ca="1" si="35"/>
        <v>0</v>
      </c>
      <c r="DL15" s="387">
        <f t="shared" ca="1" si="35"/>
        <v>0</v>
      </c>
      <c r="DM15" s="387">
        <f t="shared" ca="1" si="35"/>
        <v>0</v>
      </c>
      <c r="DN15" s="387">
        <f t="shared" ca="1" si="35"/>
        <v>0</v>
      </c>
      <c r="DO15" s="387">
        <f t="shared" ca="1" si="35"/>
        <v>0</v>
      </c>
      <c r="DP15" s="387">
        <f t="shared" ca="1" si="36"/>
        <v>0</v>
      </c>
      <c r="DQ15" s="387">
        <f t="shared" ca="1" si="36"/>
        <v>0</v>
      </c>
      <c r="DR15" s="387">
        <f t="shared" ca="1" si="36"/>
        <v>0</v>
      </c>
      <c r="DS15" s="387">
        <f t="shared" ca="1" si="36"/>
        <v>0</v>
      </c>
      <c r="DT15" s="387">
        <f t="shared" ca="1" si="36"/>
        <v>0</v>
      </c>
      <c r="DU15" s="387">
        <f t="shared" ca="1" si="36"/>
        <v>0</v>
      </c>
      <c r="DV15" s="387">
        <f t="shared" ca="1" si="36"/>
        <v>0</v>
      </c>
      <c r="DW15" s="387">
        <f t="shared" ca="1" si="36"/>
        <v>0</v>
      </c>
      <c r="DX15" s="387">
        <f t="shared" ca="1" si="36"/>
        <v>0</v>
      </c>
      <c r="DY15" s="387">
        <f t="shared" ca="1" si="36"/>
        <v>0</v>
      </c>
      <c r="DZ15" s="387">
        <f t="shared" ca="1" si="37"/>
        <v>0</v>
      </c>
      <c r="EA15" s="387">
        <f t="shared" ca="1" si="37"/>
        <v>0</v>
      </c>
      <c r="EB15" s="387">
        <f t="shared" ca="1" si="37"/>
        <v>0</v>
      </c>
      <c r="EC15" s="387">
        <f t="shared" ca="1" si="37"/>
        <v>0</v>
      </c>
      <c r="ED15" s="387">
        <f t="shared" ca="1" si="37"/>
        <v>0</v>
      </c>
      <c r="EE15" s="387">
        <f t="shared" ca="1" si="37"/>
        <v>0</v>
      </c>
      <c r="EF15" s="387">
        <f t="shared" ca="1" si="37"/>
        <v>0</v>
      </c>
      <c r="EG15" s="387">
        <f t="shared" ca="1" si="37"/>
        <v>0</v>
      </c>
      <c r="EH15" s="387">
        <f t="shared" ca="1" si="37"/>
        <v>0</v>
      </c>
      <c r="EI15" s="387">
        <f t="shared" ca="1" si="37"/>
        <v>0</v>
      </c>
      <c r="EJ15" s="387">
        <f t="shared" ca="1" si="37"/>
        <v>0</v>
      </c>
      <c r="EK15" s="387">
        <f t="shared" ca="1" si="37"/>
        <v>0</v>
      </c>
      <c r="EL15" s="387">
        <f t="shared" ca="1" si="37"/>
        <v>0</v>
      </c>
      <c r="EM15" s="387">
        <f t="shared" ca="1" si="37"/>
        <v>0</v>
      </c>
      <c r="EO15" s="695">
        <f t="shared" si="41"/>
        <v>1</v>
      </c>
      <c r="EP15" s="119">
        <f t="shared" si="42"/>
        <v>1</v>
      </c>
    </row>
    <row r="16" spans="1:146" s="119" customFormat="1" ht="15" customHeight="1">
      <c r="A16" s="122">
        <v>9</v>
      </c>
      <c r="B16" s="123"/>
      <c r="C16" s="529"/>
      <c r="D16" s="530"/>
      <c r="E16" s="530"/>
      <c r="F16" s="531"/>
      <c r="G16" s="532" t="s">
        <v>381</v>
      </c>
      <c r="H16" s="529"/>
      <c r="I16" s="540"/>
      <c r="J16" s="540"/>
      <c r="K16" s="539"/>
      <c r="L16" s="747">
        <f>IF(ISBLANK(K16),,IF(K16&lt;'Grille des taux interet'!$B$2,'Grille des taux interet'!$C$2,IF(K16&lt;'Grille des taux interet'!$B$3,'Grille des taux interet'!$C$3,IF(K16&lt;'Grille des taux interet'!B$4,'Grille des taux interet'!$C$4,IF(K16&lt;='Grille des taux interet'!$B$5,'Grille des taux interet'!$C$5,"RIEN")))))</f>
        <v>0</v>
      </c>
      <c r="M16" s="602">
        <f t="shared" si="18"/>
        <v>0</v>
      </c>
      <c r="N16" s="663" t="str">
        <f t="shared" si="38"/>
        <v/>
      </c>
      <c r="O16" s="649"/>
      <c r="P16" s="649"/>
      <c r="Q16" s="649"/>
      <c r="R16" s="649"/>
      <c r="S16" s="656"/>
      <c r="T16" s="385">
        <f t="shared" ca="1" si="19"/>
        <v>0</v>
      </c>
      <c r="U16" s="385">
        <f t="shared" ca="1" si="20"/>
        <v>0</v>
      </c>
      <c r="V16" s="386">
        <f t="shared" si="21"/>
        <v>0</v>
      </c>
      <c r="W16" s="386">
        <f t="shared" ca="1" si="39"/>
        <v>0</v>
      </c>
      <c r="X16" s="386">
        <f t="shared" ca="1" si="40"/>
        <v>0</v>
      </c>
      <c r="Y16" s="389">
        <f t="shared" si="22"/>
        <v>1900</v>
      </c>
      <c r="Z16" s="387">
        <f t="shared" ca="1" si="23"/>
        <v>0</v>
      </c>
      <c r="AA16" s="387">
        <f t="shared" ca="1" si="23"/>
        <v>0</v>
      </c>
      <c r="AB16" s="387">
        <f t="shared" ca="1" si="23"/>
        <v>0</v>
      </c>
      <c r="AC16" s="387">
        <f t="shared" ca="1" si="23"/>
        <v>0</v>
      </c>
      <c r="AD16" s="387">
        <f t="shared" ca="1" si="23"/>
        <v>0</v>
      </c>
      <c r="AE16" s="387">
        <f t="shared" ca="1" si="23"/>
        <v>0</v>
      </c>
      <c r="AF16" s="387">
        <f t="shared" ca="1" si="23"/>
        <v>0</v>
      </c>
      <c r="AG16" s="387">
        <f t="shared" ca="1" si="23"/>
        <v>0</v>
      </c>
      <c r="AH16" s="387">
        <f t="shared" ca="1" si="23"/>
        <v>0</v>
      </c>
      <c r="AI16" s="387">
        <f t="shared" ca="1" si="23"/>
        <v>0</v>
      </c>
      <c r="AJ16" s="387">
        <f t="shared" ca="1" si="24"/>
        <v>0</v>
      </c>
      <c r="AK16" s="387">
        <f t="shared" ca="1" si="24"/>
        <v>0</v>
      </c>
      <c r="AL16" s="387">
        <f t="shared" ca="1" si="24"/>
        <v>0</v>
      </c>
      <c r="AM16" s="387">
        <f t="shared" ca="1" si="24"/>
        <v>0</v>
      </c>
      <c r="AN16" s="387">
        <f t="shared" ca="1" si="24"/>
        <v>0</v>
      </c>
      <c r="AO16" s="387">
        <f t="shared" ca="1" si="24"/>
        <v>0</v>
      </c>
      <c r="AP16" s="387">
        <f t="shared" ca="1" si="24"/>
        <v>0</v>
      </c>
      <c r="AQ16" s="387">
        <f t="shared" ca="1" si="24"/>
        <v>0</v>
      </c>
      <c r="AR16" s="387">
        <f t="shared" ca="1" si="24"/>
        <v>0</v>
      </c>
      <c r="AS16" s="387">
        <f t="shared" ca="1" si="24"/>
        <v>0</v>
      </c>
      <c r="AT16" s="387">
        <f t="shared" ca="1" si="25"/>
        <v>0</v>
      </c>
      <c r="AU16" s="387">
        <f t="shared" ca="1" si="25"/>
        <v>0</v>
      </c>
      <c r="AV16" s="387">
        <f t="shared" ca="1" si="25"/>
        <v>0</v>
      </c>
      <c r="AW16" s="387">
        <f t="shared" ca="1" si="25"/>
        <v>0</v>
      </c>
      <c r="AX16" s="387">
        <f t="shared" ca="1" si="25"/>
        <v>0</v>
      </c>
      <c r="AY16" s="387">
        <f t="shared" ca="1" si="25"/>
        <v>0</v>
      </c>
      <c r="AZ16" s="387">
        <f t="shared" ca="1" si="25"/>
        <v>0</v>
      </c>
      <c r="BA16" s="387">
        <f t="shared" ca="1" si="25"/>
        <v>0</v>
      </c>
      <c r="BB16" s="387">
        <f t="shared" ca="1" si="25"/>
        <v>0</v>
      </c>
      <c r="BC16" s="387">
        <f t="shared" ca="1" si="25"/>
        <v>0</v>
      </c>
      <c r="BD16" s="387">
        <f t="shared" ca="1" si="26"/>
        <v>0</v>
      </c>
      <c r="BE16" s="387">
        <f t="shared" ca="1" si="26"/>
        <v>0</v>
      </c>
      <c r="BF16" s="387">
        <f t="shared" ca="1" si="26"/>
        <v>0</v>
      </c>
      <c r="BG16" s="387">
        <f t="shared" ca="1" si="26"/>
        <v>0</v>
      </c>
      <c r="BH16" s="387">
        <f t="shared" ca="1" si="26"/>
        <v>0</v>
      </c>
      <c r="BI16" s="387">
        <f t="shared" ca="1" si="26"/>
        <v>0</v>
      </c>
      <c r="BJ16" s="387">
        <f t="shared" ca="1" si="26"/>
        <v>0</v>
      </c>
      <c r="BK16" s="387">
        <f t="shared" ca="1" si="26"/>
        <v>0</v>
      </c>
      <c r="BL16" s="387">
        <f t="shared" ca="1" si="26"/>
        <v>0</v>
      </c>
      <c r="BM16" s="387">
        <f t="shared" ca="1" si="26"/>
        <v>0</v>
      </c>
      <c r="BN16" s="387">
        <f t="shared" ca="1" si="27"/>
        <v>0</v>
      </c>
      <c r="BO16" s="387">
        <f t="shared" ca="1" si="27"/>
        <v>0</v>
      </c>
      <c r="BP16" s="387">
        <f t="shared" ca="1" si="27"/>
        <v>0</v>
      </c>
      <c r="BQ16" s="387">
        <f t="shared" ca="1" si="27"/>
        <v>0</v>
      </c>
      <c r="BR16" s="387">
        <f t="shared" ca="1" si="27"/>
        <v>0</v>
      </c>
      <c r="BS16" s="387">
        <f t="shared" ca="1" si="27"/>
        <v>0</v>
      </c>
      <c r="BT16" s="387">
        <f t="shared" ca="1" si="27"/>
        <v>0</v>
      </c>
      <c r="BU16" s="387">
        <f t="shared" ca="1" si="27"/>
        <v>0</v>
      </c>
      <c r="BV16" s="387">
        <f t="shared" ca="1" si="27"/>
        <v>0</v>
      </c>
      <c r="BW16" s="387">
        <f t="shared" ca="1" si="27"/>
        <v>0</v>
      </c>
      <c r="BX16" s="387">
        <f t="shared" ca="1" si="27"/>
        <v>0</v>
      </c>
      <c r="BY16" s="387">
        <f t="shared" ca="1" si="27"/>
        <v>0</v>
      </c>
      <c r="BZ16" s="387">
        <f t="shared" ca="1" si="27"/>
        <v>0</v>
      </c>
      <c r="CA16" s="387">
        <f t="shared" ca="1" si="27"/>
        <v>0</v>
      </c>
      <c r="CF16" s="385">
        <f t="shared" ca="1" si="28"/>
        <v>0</v>
      </c>
      <c r="CG16" s="385">
        <f t="shared" ca="1" si="29"/>
        <v>0</v>
      </c>
      <c r="CH16" s="386">
        <f t="shared" si="30"/>
        <v>0</v>
      </c>
      <c r="CI16" s="386">
        <f t="shared" ca="1" si="31"/>
        <v>0</v>
      </c>
      <c r="CJ16" s="386">
        <f t="shared" ca="1" si="32"/>
        <v>0</v>
      </c>
      <c r="CK16" s="389"/>
      <c r="CL16" s="387">
        <f t="shared" ca="1" si="33"/>
        <v>0</v>
      </c>
      <c r="CM16" s="387">
        <f t="shared" ca="1" si="33"/>
        <v>0</v>
      </c>
      <c r="CN16" s="387">
        <f t="shared" ca="1" si="33"/>
        <v>0</v>
      </c>
      <c r="CO16" s="387">
        <f t="shared" ca="1" si="33"/>
        <v>0</v>
      </c>
      <c r="CP16" s="387">
        <f t="shared" ca="1" si="33"/>
        <v>0</v>
      </c>
      <c r="CQ16" s="387">
        <f t="shared" ca="1" si="33"/>
        <v>0</v>
      </c>
      <c r="CR16" s="387">
        <f t="shared" ca="1" si="33"/>
        <v>0</v>
      </c>
      <c r="CS16" s="387">
        <f t="shared" ca="1" si="33"/>
        <v>0</v>
      </c>
      <c r="CT16" s="387">
        <f t="shared" ca="1" si="33"/>
        <v>0</v>
      </c>
      <c r="CU16" s="387">
        <f t="shared" ca="1" si="33"/>
        <v>0</v>
      </c>
      <c r="CV16" s="387">
        <f t="shared" ca="1" si="34"/>
        <v>0</v>
      </c>
      <c r="CW16" s="387">
        <f t="shared" ca="1" si="34"/>
        <v>0</v>
      </c>
      <c r="CX16" s="387">
        <f t="shared" ca="1" si="34"/>
        <v>0</v>
      </c>
      <c r="CY16" s="387">
        <f t="shared" ca="1" si="34"/>
        <v>0</v>
      </c>
      <c r="CZ16" s="387">
        <f t="shared" ca="1" si="34"/>
        <v>0</v>
      </c>
      <c r="DA16" s="387">
        <f t="shared" ca="1" si="34"/>
        <v>0</v>
      </c>
      <c r="DB16" s="387">
        <f t="shared" ca="1" si="34"/>
        <v>0</v>
      </c>
      <c r="DC16" s="387">
        <f t="shared" ca="1" si="34"/>
        <v>0</v>
      </c>
      <c r="DD16" s="387">
        <f t="shared" ca="1" si="34"/>
        <v>0</v>
      </c>
      <c r="DE16" s="387">
        <f t="shared" ca="1" si="34"/>
        <v>0</v>
      </c>
      <c r="DF16" s="387">
        <f t="shared" ca="1" si="35"/>
        <v>0</v>
      </c>
      <c r="DG16" s="387">
        <f t="shared" ca="1" si="35"/>
        <v>0</v>
      </c>
      <c r="DH16" s="387">
        <f t="shared" ca="1" si="35"/>
        <v>0</v>
      </c>
      <c r="DI16" s="387">
        <f t="shared" ca="1" si="35"/>
        <v>0</v>
      </c>
      <c r="DJ16" s="387">
        <f t="shared" ca="1" si="35"/>
        <v>0</v>
      </c>
      <c r="DK16" s="387">
        <f t="shared" ca="1" si="35"/>
        <v>0</v>
      </c>
      <c r="DL16" s="387">
        <f t="shared" ca="1" si="35"/>
        <v>0</v>
      </c>
      <c r="DM16" s="387">
        <f t="shared" ca="1" si="35"/>
        <v>0</v>
      </c>
      <c r="DN16" s="387">
        <f t="shared" ca="1" si="35"/>
        <v>0</v>
      </c>
      <c r="DO16" s="387">
        <f t="shared" ca="1" si="35"/>
        <v>0</v>
      </c>
      <c r="DP16" s="387">
        <f t="shared" ca="1" si="36"/>
        <v>0</v>
      </c>
      <c r="DQ16" s="387">
        <f t="shared" ca="1" si="36"/>
        <v>0</v>
      </c>
      <c r="DR16" s="387">
        <f t="shared" ca="1" si="36"/>
        <v>0</v>
      </c>
      <c r="DS16" s="387">
        <f t="shared" ca="1" si="36"/>
        <v>0</v>
      </c>
      <c r="DT16" s="387">
        <f t="shared" ca="1" si="36"/>
        <v>0</v>
      </c>
      <c r="DU16" s="387">
        <f t="shared" ca="1" si="36"/>
        <v>0</v>
      </c>
      <c r="DV16" s="387">
        <f t="shared" ca="1" si="36"/>
        <v>0</v>
      </c>
      <c r="DW16" s="387">
        <f t="shared" ca="1" si="36"/>
        <v>0</v>
      </c>
      <c r="DX16" s="387">
        <f t="shared" ca="1" si="36"/>
        <v>0</v>
      </c>
      <c r="DY16" s="387">
        <f t="shared" ca="1" si="36"/>
        <v>0</v>
      </c>
      <c r="DZ16" s="387">
        <f t="shared" ca="1" si="37"/>
        <v>0</v>
      </c>
      <c r="EA16" s="387">
        <f t="shared" ca="1" si="37"/>
        <v>0</v>
      </c>
      <c r="EB16" s="387">
        <f t="shared" ca="1" si="37"/>
        <v>0</v>
      </c>
      <c r="EC16" s="387">
        <f t="shared" ca="1" si="37"/>
        <v>0</v>
      </c>
      <c r="ED16" s="387">
        <f t="shared" ca="1" si="37"/>
        <v>0</v>
      </c>
      <c r="EE16" s="387">
        <f t="shared" ca="1" si="37"/>
        <v>0</v>
      </c>
      <c r="EF16" s="387">
        <f t="shared" ca="1" si="37"/>
        <v>0</v>
      </c>
      <c r="EG16" s="387">
        <f t="shared" ca="1" si="37"/>
        <v>0</v>
      </c>
      <c r="EH16" s="387">
        <f t="shared" ca="1" si="37"/>
        <v>0</v>
      </c>
      <c r="EI16" s="387">
        <f t="shared" ca="1" si="37"/>
        <v>0</v>
      </c>
      <c r="EJ16" s="387">
        <f t="shared" ca="1" si="37"/>
        <v>0</v>
      </c>
      <c r="EK16" s="387">
        <f t="shared" ca="1" si="37"/>
        <v>0</v>
      </c>
      <c r="EL16" s="387">
        <f t="shared" ca="1" si="37"/>
        <v>0</v>
      </c>
      <c r="EM16" s="387">
        <f t="shared" ca="1" si="37"/>
        <v>0</v>
      </c>
      <c r="EO16" s="695">
        <f t="shared" si="41"/>
        <v>1</v>
      </c>
      <c r="EP16" s="119">
        <f t="shared" si="42"/>
        <v>1</v>
      </c>
    </row>
    <row r="17" spans="1:146" s="119" customFormat="1" ht="15" customHeight="1">
      <c r="A17" s="122">
        <v>10</v>
      </c>
      <c r="B17" s="123"/>
      <c r="C17" s="529"/>
      <c r="D17" s="530"/>
      <c r="E17" s="530"/>
      <c r="F17" s="531"/>
      <c r="G17" s="532" t="s">
        <v>381</v>
      </c>
      <c r="H17" s="529"/>
      <c r="I17" s="540"/>
      <c r="J17" s="540"/>
      <c r="K17" s="539"/>
      <c r="L17" s="747">
        <f>IF(ISBLANK(K17),,IF(K17&lt;'Grille des taux interet'!$B$2,'Grille des taux interet'!$C$2,IF(K17&lt;'Grille des taux interet'!$B$3,'Grille des taux interet'!$C$3,IF(K17&lt;'Grille des taux interet'!B$4,'Grille des taux interet'!$C$4,IF(K17&lt;='Grille des taux interet'!$B$5,'Grille des taux interet'!$C$5,"RIEN")))))</f>
        <v>0</v>
      </c>
      <c r="M17" s="602">
        <f t="shared" si="18"/>
        <v>0</v>
      </c>
      <c r="N17" s="663" t="str">
        <f t="shared" si="38"/>
        <v/>
      </c>
      <c r="O17" s="649"/>
      <c r="P17" s="649"/>
      <c r="Q17" s="649"/>
      <c r="R17" s="649"/>
      <c r="S17" s="656"/>
      <c r="T17" s="385">
        <f t="shared" ca="1" si="19"/>
        <v>0</v>
      </c>
      <c r="U17" s="385">
        <f t="shared" ca="1" si="20"/>
        <v>0</v>
      </c>
      <c r="V17" s="386">
        <f t="shared" si="21"/>
        <v>0</v>
      </c>
      <c r="W17" s="386">
        <f t="shared" ca="1" si="39"/>
        <v>0</v>
      </c>
      <c r="X17" s="386">
        <f t="shared" ca="1" si="40"/>
        <v>0</v>
      </c>
      <c r="Y17" s="389">
        <f t="shared" si="22"/>
        <v>1900</v>
      </c>
      <c r="Z17" s="387">
        <f t="shared" ca="1" si="23"/>
        <v>0</v>
      </c>
      <c r="AA17" s="387">
        <f t="shared" ca="1" si="23"/>
        <v>0</v>
      </c>
      <c r="AB17" s="387">
        <f t="shared" ca="1" si="23"/>
        <v>0</v>
      </c>
      <c r="AC17" s="387">
        <f t="shared" ca="1" si="23"/>
        <v>0</v>
      </c>
      <c r="AD17" s="387">
        <f t="shared" ca="1" si="23"/>
        <v>0</v>
      </c>
      <c r="AE17" s="387">
        <f t="shared" ca="1" si="23"/>
        <v>0</v>
      </c>
      <c r="AF17" s="387">
        <f t="shared" ca="1" si="23"/>
        <v>0</v>
      </c>
      <c r="AG17" s="387">
        <f t="shared" ca="1" si="23"/>
        <v>0</v>
      </c>
      <c r="AH17" s="387">
        <f t="shared" ca="1" si="23"/>
        <v>0</v>
      </c>
      <c r="AI17" s="387">
        <f t="shared" ca="1" si="23"/>
        <v>0</v>
      </c>
      <c r="AJ17" s="387">
        <f t="shared" ca="1" si="24"/>
        <v>0</v>
      </c>
      <c r="AK17" s="387">
        <f t="shared" ca="1" si="24"/>
        <v>0</v>
      </c>
      <c r="AL17" s="387">
        <f t="shared" ca="1" si="24"/>
        <v>0</v>
      </c>
      <c r="AM17" s="387">
        <f t="shared" ca="1" si="24"/>
        <v>0</v>
      </c>
      <c r="AN17" s="387">
        <f t="shared" ca="1" si="24"/>
        <v>0</v>
      </c>
      <c r="AO17" s="387">
        <f t="shared" ca="1" si="24"/>
        <v>0</v>
      </c>
      <c r="AP17" s="387">
        <f t="shared" ca="1" si="24"/>
        <v>0</v>
      </c>
      <c r="AQ17" s="387">
        <f t="shared" ca="1" si="24"/>
        <v>0</v>
      </c>
      <c r="AR17" s="387">
        <f t="shared" ca="1" si="24"/>
        <v>0</v>
      </c>
      <c r="AS17" s="387">
        <f t="shared" ca="1" si="24"/>
        <v>0</v>
      </c>
      <c r="AT17" s="387">
        <f t="shared" ca="1" si="25"/>
        <v>0</v>
      </c>
      <c r="AU17" s="387">
        <f t="shared" ca="1" si="25"/>
        <v>0</v>
      </c>
      <c r="AV17" s="387">
        <f t="shared" ca="1" si="25"/>
        <v>0</v>
      </c>
      <c r="AW17" s="387">
        <f t="shared" ca="1" si="25"/>
        <v>0</v>
      </c>
      <c r="AX17" s="387">
        <f t="shared" ca="1" si="25"/>
        <v>0</v>
      </c>
      <c r="AY17" s="387">
        <f t="shared" ca="1" si="25"/>
        <v>0</v>
      </c>
      <c r="AZ17" s="387">
        <f t="shared" ca="1" si="25"/>
        <v>0</v>
      </c>
      <c r="BA17" s="387">
        <f t="shared" ca="1" si="25"/>
        <v>0</v>
      </c>
      <c r="BB17" s="387">
        <f t="shared" ca="1" si="25"/>
        <v>0</v>
      </c>
      <c r="BC17" s="387">
        <f t="shared" ca="1" si="25"/>
        <v>0</v>
      </c>
      <c r="BD17" s="387">
        <f t="shared" ca="1" si="26"/>
        <v>0</v>
      </c>
      <c r="BE17" s="387">
        <f t="shared" ca="1" si="26"/>
        <v>0</v>
      </c>
      <c r="BF17" s="387">
        <f t="shared" ca="1" si="26"/>
        <v>0</v>
      </c>
      <c r="BG17" s="387">
        <f t="shared" ca="1" si="26"/>
        <v>0</v>
      </c>
      <c r="BH17" s="387">
        <f t="shared" ca="1" si="26"/>
        <v>0</v>
      </c>
      <c r="BI17" s="387">
        <f t="shared" ca="1" si="26"/>
        <v>0</v>
      </c>
      <c r="BJ17" s="387">
        <f t="shared" ca="1" si="26"/>
        <v>0</v>
      </c>
      <c r="BK17" s="387">
        <f t="shared" ca="1" si="26"/>
        <v>0</v>
      </c>
      <c r="BL17" s="387">
        <f t="shared" ca="1" si="26"/>
        <v>0</v>
      </c>
      <c r="BM17" s="387">
        <f t="shared" ca="1" si="26"/>
        <v>0</v>
      </c>
      <c r="BN17" s="387">
        <f t="shared" ca="1" si="27"/>
        <v>0</v>
      </c>
      <c r="BO17" s="387">
        <f t="shared" ca="1" si="27"/>
        <v>0</v>
      </c>
      <c r="BP17" s="387">
        <f t="shared" ca="1" si="27"/>
        <v>0</v>
      </c>
      <c r="BQ17" s="387">
        <f t="shared" ca="1" si="27"/>
        <v>0</v>
      </c>
      <c r="BR17" s="387">
        <f t="shared" ca="1" si="27"/>
        <v>0</v>
      </c>
      <c r="BS17" s="387">
        <f t="shared" ca="1" si="27"/>
        <v>0</v>
      </c>
      <c r="BT17" s="387">
        <f t="shared" ca="1" si="27"/>
        <v>0</v>
      </c>
      <c r="BU17" s="387">
        <f t="shared" ca="1" si="27"/>
        <v>0</v>
      </c>
      <c r="BV17" s="387">
        <f t="shared" ca="1" si="27"/>
        <v>0</v>
      </c>
      <c r="BW17" s="387">
        <f t="shared" ca="1" si="27"/>
        <v>0</v>
      </c>
      <c r="BX17" s="387">
        <f t="shared" ca="1" si="27"/>
        <v>0</v>
      </c>
      <c r="BY17" s="387">
        <f t="shared" ca="1" si="27"/>
        <v>0</v>
      </c>
      <c r="BZ17" s="387">
        <f t="shared" ca="1" si="27"/>
        <v>0</v>
      </c>
      <c r="CA17" s="387">
        <f t="shared" ca="1" si="27"/>
        <v>0</v>
      </c>
      <c r="CF17" s="385">
        <f t="shared" ca="1" si="28"/>
        <v>0</v>
      </c>
      <c r="CG17" s="385">
        <f t="shared" ca="1" si="29"/>
        <v>0</v>
      </c>
      <c r="CH17" s="386">
        <f t="shared" si="30"/>
        <v>0</v>
      </c>
      <c r="CI17" s="386">
        <f t="shared" ca="1" si="31"/>
        <v>0</v>
      </c>
      <c r="CJ17" s="386">
        <f t="shared" ca="1" si="32"/>
        <v>0</v>
      </c>
      <c r="CK17" s="389"/>
      <c r="CL17" s="387">
        <f t="shared" ca="1" si="33"/>
        <v>0</v>
      </c>
      <c r="CM17" s="387">
        <f t="shared" ca="1" si="33"/>
        <v>0</v>
      </c>
      <c r="CN17" s="387">
        <f t="shared" ca="1" si="33"/>
        <v>0</v>
      </c>
      <c r="CO17" s="387">
        <f t="shared" ca="1" si="33"/>
        <v>0</v>
      </c>
      <c r="CP17" s="387">
        <f t="shared" ca="1" si="33"/>
        <v>0</v>
      </c>
      <c r="CQ17" s="387">
        <f t="shared" ca="1" si="33"/>
        <v>0</v>
      </c>
      <c r="CR17" s="387">
        <f t="shared" ca="1" si="33"/>
        <v>0</v>
      </c>
      <c r="CS17" s="387">
        <f t="shared" ca="1" si="33"/>
        <v>0</v>
      </c>
      <c r="CT17" s="387">
        <f t="shared" ca="1" si="33"/>
        <v>0</v>
      </c>
      <c r="CU17" s="387">
        <f t="shared" ca="1" si="33"/>
        <v>0</v>
      </c>
      <c r="CV17" s="387">
        <f t="shared" ca="1" si="34"/>
        <v>0</v>
      </c>
      <c r="CW17" s="387">
        <f t="shared" ca="1" si="34"/>
        <v>0</v>
      </c>
      <c r="CX17" s="387">
        <f t="shared" ca="1" si="34"/>
        <v>0</v>
      </c>
      <c r="CY17" s="387">
        <f t="shared" ca="1" si="34"/>
        <v>0</v>
      </c>
      <c r="CZ17" s="387">
        <f t="shared" ca="1" si="34"/>
        <v>0</v>
      </c>
      <c r="DA17" s="387">
        <f t="shared" ca="1" si="34"/>
        <v>0</v>
      </c>
      <c r="DB17" s="387">
        <f t="shared" ca="1" si="34"/>
        <v>0</v>
      </c>
      <c r="DC17" s="387">
        <f t="shared" ca="1" si="34"/>
        <v>0</v>
      </c>
      <c r="DD17" s="387">
        <f t="shared" ca="1" si="34"/>
        <v>0</v>
      </c>
      <c r="DE17" s="387">
        <f t="shared" ca="1" si="34"/>
        <v>0</v>
      </c>
      <c r="DF17" s="387">
        <f t="shared" ca="1" si="35"/>
        <v>0</v>
      </c>
      <c r="DG17" s="387">
        <f t="shared" ca="1" si="35"/>
        <v>0</v>
      </c>
      <c r="DH17" s="387">
        <f t="shared" ca="1" si="35"/>
        <v>0</v>
      </c>
      <c r="DI17" s="387">
        <f t="shared" ca="1" si="35"/>
        <v>0</v>
      </c>
      <c r="DJ17" s="387">
        <f t="shared" ca="1" si="35"/>
        <v>0</v>
      </c>
      <c r="DK17" s="387">
        <f t="shared" ca="1" si="35"/>
        <v>0</v>
      </c>
      <c r="DL17" s="387">
        <f t="shared" ca="1" si="35"/>
        <v>0</v>
      </c>
      <c r="DM17" s="387">
        <f t="shared" ca="1" si="35"/>
        <v>0</v>
      </c>
      <c r="DN17" s="387">
        <f t="shared" ca="1" si="35"/>
        <v>0</v>
      </c>
      <c r="DO17" s="387">
        <f t="shared" ca="1" si="35"/>
        <v>0</v>
      </c>
      <c r="DP17" s="387">
        <f t="shared" ca="1" si="36"/>
        <v>0</v>
      </c>
      <c r="DQ17" s="387">
        <f t="shared" ca="1" si="36"/>
        <v>0</v>
      </c>
      <c r="DR17" s="387">
        <f t="shared" ca="1" si="36"/>
        <v>0</v>
      </c>
      <c r="DS17" s="387">
        <f t="shared" ca="1" si="36"/>
        <v>0</v>
      </c>
      <c r="DT17" s="387">
        <f t="shared" ca="1" si="36"/>
        <v>0</v>
      </c>
      <c r="DU17" s="387">
        <f t="shared" ca="1" si="36"/>
        <v>0</v>
      </c>
      <c r="DV17" s="387">
        <f t="shared" ca="1" si="36"/>
        <v>0</v>
      </c>
      <c r="DW17" s="387">
        <f t="shared" ca="1" si="36"/>
        <v>0</v>
      </c>
      <c r="DX17" s="387">
        <f t="shared" ca="1" si="36"/>
        <v>0</v>
      </c>
      <c r="DY17" s="387">
        <f t="shared" ca="1" si="36"/>
        <v>0</v>
      </c>
      <c r="DZ17" s="387">
        <f t="shared" ca="1" si="37"/>
        <v>0</v>
      </c>
      <c r="EA17" s="387">
        <f t="shared" ca="1" si="37"/>
        <v>0</v>
      </c>
      <c r="EB17" s="387">
        <f t="shared" ca="1" si="37"/>
        <v>0</v>
      </c>
      <c r="EC17" s="387">
        <f t="shared" ca="1" si="37"/>
        <v>0</v>
      </c>
      <c r="ED17" s="387">
        <f t="shared" ca="1" si="37"/>
        <v>0</v>
      </c>
      <c r="EE17" s="387">
        <f t="shared" ca="1" si="37"/>
        <v>0</v>
      </c>
      <c r="EF17" s="387">
        <f t="shared" ca="1" si="37"/>
        <v>0</v>
      </c>
      <c r="EG17" s="387">
        <f t="shared" ca="1" si="37"/>
        <v>0</v>
      </c>
      <c r="EH17" s="387">
        <f t="shared" ca="1" si="37"/>
        <v>0</v>
      </c>
      <c r="EI17" s="387">
        <f t="shared" ca="1" si="37"/>
        <v>0</v>
      </c>
      <c r="EJ17" s="387">
        <f t="shared" ca="1" si="37"/>
        <v>0</v>
      </c>
      <c r="EK17" s="387">
        <f t="shared" ca="1" si="37"/>
        <v>0</v>
      </c>
      <c r="EL17" s="387">
        <f t="shared" ca="1" si="37"/>
        <v>0</v>
      </c>
      <c r="EM17" s="387">
        <f t="shared" ca="1" si="37"/>
        <v>0</v>
      </c>
      <c r="EO17" s="695">
        <f t="shared" si="41"/>
        <v>1</v>
      </c>
      <c r="EP17" s="119">
        <f t="shared" si="42"/>
        <v>1</v>
      </c>
    </row>
    <row r="18" spans="1:146" s="119" customFormat="1" ht="15" customHeight="1">
      <c r="A18" s="122">
        <v>11</v>
      </c>
      <c r="B18" s="123"/>
      <c r="C18" s="529"/>
      <c r="D18" s="530"/>
      <c r="E18" s="530"/>
      <c r="F18" s="531"/>
      <c r="G18" s="532" t="s">
        <v>381</v>
      </c>
      <c r="H18" s="529"/>
      <c r="I18" s="540"/>
      <c r="J18" s="540"/>
      <c r="K18" s="539"/>
      <c r="L18" s="747">
        <f>IF(ISBLANK(K18),,IF(K18&lt;'Grille des taux interet'!$B$2,'Grille des taux interet'!$C$2,IF(K18&lt;'Grille des taux interet'!$B$3,'Grille des taux interet'!$C$3,IF(K18&lt;'Grille des taux interet'!B$4,'Grille des taux interet'!$C$4,IF(K18&lt;='Grille des taux interet'!$B$5,'Grille des taux interet'!$C$5,"RIEN")))))</f>
        <v>0</v>
      </c>
      <c r="M18" s="602">
        <f t="shared" si="18"/>
        <v>0</v>
      </c>
      <c r="N18" s="663" t="str">
        <f t="shared" si="38"/>
        <v/>
      </c>
      <c r="O18" s="649"/>
      <c r="P18" s="649"/>
      <c r="Q18" s="649"/>
      <c r="R18" s="649"/>
      <c r="S18" s="656"/>
      <c r="T18" s="385">
        <f t="shared" ca="1" si="19"/>
        <v>0</v>
      </c>
      <c r="U18" s="385">
        <f t="shared" ca="1" si="20"/>
        <v>0</v>
      </c>
      <c r="V18" s="386">
        <f t="shared" si="21"/>
        <v>0</v>
      </c>
      <c r="W18" s="386">
        <f t="shared" ca="1" si="39"/>
        <v>0</v>
      </c>
      <c r="X18" s="386">
        <f t="shared" ca="1" si="40"/>
        <v>0</v>
      </c>
      <c r="Y18" s="389">
        <f t="shared" si="22"/>
        <v>1900</v>
      </c>
      <c r="Z18" s="387">
        <f t="shared" ref="Z18:AI27" ca="1" si="43">IF(OR(Z$6&lt;YEAR($T18),Z$6&gt;YEAR($U18)),0,IF(AND(Z$6&gt;YEAR($T18),Z$6&lt;YEAR($U18)),$V18,IF(Z$6=YEAR($T18),$W18,IF(Z$6=YEAR($U18),IF($X18=0,$V18,$X18)))))</f>
        <v>0</v>
      </c>
      <c r="AA18" s="387">
        <f t="shared" ca="1" si="43"/>
        <v>0</v>
      </c>
      <c r="AB18" s="387">
        <f t="shared" ca="1" si="43"/>
        <v>0</v>
      </c>
      <c r="AC18" s="387">
        <f t="shared" ca="1" si="43"/>
        <v>0</v>
      </c>
      <c r="AD18" s="387">
        <f t="shared" ca="1" si="43"/>
        <v>0</v>
      </c>
      <c r="AE18" s="387">
        <f t="shared" ca="1" si="43"/>
        <v>0</v>
      </c>
      <c r="AF18" s="387">
        <f t="shared" ca="1" si="43"/>
        <v>0</v>
      </c>
      <c r="AG18" s="387">
        <f t="shared" ca="1" si="43"/>
        <v>0</v>
      </c>
      <c r="AH18" s="387">
        <f t="shared" ca="1" si="43"/>
        <v>0</v>
      </c>
      <c r="AI18" s="387">
        <f t="shared" ca="1" si="43"/>
        <v>0</v>
      </c>
      <c r="AJ18" s="387">
        <f t="shared" ref="AJ18:AS27" ca="1" si="44">IF(OR(AJ$6&lt;YEAR($T18),AJ$6&gt;YEAR($U18)),0,IF(AND(AJ$6&gt;YEAR($T18),AJ$6&lt;YEAR($U18)),$V18,IF(AJ$6=YEAR($T18),$W18,IF(AJ$6=YEAR($U18),IF($X18=0,$V18,$X18)))))</f>
        <v>0</v>
      </c>
      <c r="AK18" s="387">
        <f t="shared" ca="1" si="44"/>
        <v>0</v>
      </c>
      <c r="AL18" s="387">
        <f t="shared" ca="1" si="44"/>
        <v>0</v>
      </c>
      <c r="AM18" s="387">
        <f t="shared" ca="1" si="44"/>
        <v>0</v>
      </c>
      <c r="AN18" s="387">
        <f t="shared" ca="1" si="44"/>
        <v>0</v>
      </c>
      <c r="AO18" s="387">
        <f t="shared" ca="1" si="44"/>
        <v>0</v>
      </c>
      <c r="AP18" s="387">
        <f t="shared" ca="1" si="44"/>
        <v>0</v>
      </c>
      <c r="AQ18" s="387">
        <f t="shared" ca="1" si="44"/>
        <v>0</v>
      </c>
      <c r="AR18" s="387">
        <f t="shared" ca="1" si="44"/>
        <v>0</v>
      </c>
      <c r="AS18" s="387">
        <f t="shared" ca="1" si="44"/>
        <v>0</v>
      </c>
      <c r="AT18" s="387">
        <f t="shared" ref="AT18:BC27" ca="1" si="45">IF(OR(AT$6&lt;YEAR($T18),AT$6&gt;YEAR($U18)),0,IF(AND(AT$6&gt;YEAR($T18),AT$6&lt;YEAR($U18)),$V18,IF(AT$6=YEAR($T18),$W18,IF(AT$6=YEAR($U18),IF($X18=0,$V18,$X18)))))</f>
        <v>0</v>
      </c>
      <c r="AU18" s="387">
        <f t="shared" ca="1" si="45"/>
        <v>0</v>
      </c>
      <c r="AV18" s="387">
        <f t="shared" ca="1" si="45"/>
        <v>0</v>
      </c>
      <c r="AW18" s="387">
        <f t="shared" ca="1" si="45"/>
        <v>0</v>
      </c>
      <c r="AX18" s="387">
        <f t="shared" ca="1" si="45"/>
        <v>0</v>
      </c>
      <c r="AY18" s="387">
        <f t="shared" ca="1" si="45"/>
        <v>0</v>
      </c>
      <c r="AZ18" s="387">
        <f t="shared" ca="1" si="45"/>
        <v>0</v>
      </c>
      <c r="BA18" s="387">
        <f t="shared" ca="1" si="45"/>
        <v>0</v>
      </c>
      <c r="BB18" s="387">
        <f t="shared" ca="1" si="45"/>
        <v>0</v>
      </c>
      <c r="BC18" s="387">
        <f t="shared" ca="1" si="45"/>
        <v>0</v>
      </c>
      <c r="BD18" s="387">
        <f t="shared" ref="BD18:BM27" ca="1" si="46">IF(OR(BD$6&lt;YEAR($T18),BD$6&gt;YEAR($U18)),0,IF(AND(BD$6&gt;YEAR($T18),BD$6&lt;YEAR($U18)),$V18,IF(BD$6=YEAR($T18),$W18,IF(BD$6=YEAR($U18),IF($X18=0,$V18,$X18)))))</f>
        <v>0</v>
      </c>
      <c r="BE18" s="387">
        <f t="shared" ca="1" si="46"/>
        <v>0</v>
      </c>
      <c r="BF18" s="387">
        <f t="shared" ca="1" si="46"/>
        <v>0</v>
      </c>
      <c r="BG18" s="387">
        <f t="shared" ca="1" si="46"/>
        <v>0</v>
      </c>
      <c r="BH18" s="387">
        <f t="shared" ca="1" si="46"/>
        <v>0</v>
      </c>
      <c r="BI18" s="387">
        <f t="shared" ca="1" si="46"/>
        <v>0</v>
      </c>
      <c r="BJ18" s="387">
        <f t="shared" ca="1" si="46"/>
        <v>0</v>
      </c>
      <c r="BK18" s="387">
        <f t="shared" ca="1" si="46"/>
        <v>0</v>
      </c>
      <c r="BL18" s="387">
        <f t="shared" ca="1" si="46"/>
        <v>0</v>
      </c>
      <c r="BM18" s="387">
        <f t="shared" ca="1" si="46"/>
        <v>0</v>
      </c>
      <c r="BN18" s="387">
        <f t="shared" ref="BN18:CA27" ca="1" si="47">IF(OR(BN$6&lt;YEAR($T18),BN$6&gt;YEAR($U18)),0,IF(AND(BN$6&gt;YEAR($T18),BN$6&lt;YEAR($U18)),$V18,IF(BN$6=YEAR($T18),$W18,IF(BN$6=YEAR($U18),IF($X18=0,$V18,$X18)))))</f>
        <v>0</v>
      </c>
      <c r="BO18" s="387">
        <f t="shared" ca="1" si="47"/>
        <v>0</v>
      </c>
      <c r="BP18" s="387">
        <f t="shared" ca="1" si="47"/>
        <v>0</v>
      </c>
      <c r="BQ18" s="387">
        <f t="shared" ca="1" si="47"/>
        <v>0</v>
      </c>
      <c r="BR18" s="387">
        <f t="shared" ca="1" si="47"/>
        <v>0</v>
      </c>
      <c r="BS18" s="387">
        <f t="shared" ca="1" si="47"/>
        <v>0</v>
      </c>
      <c r="BT18" s="387">
        <f t="shared" ca="1" si="47"/>
        <v>0</v>
      </c>
      <c r="BU18" s="387">
        <f t="shared" ca="1" si="47"/>
        <v>0</v>
      </c>
      <c r="BV18" s="387">
        <f t="shared" ca="1" si="47"/>
        <v>0</v>
      </c>
      <c r="BW18" s="387">
        <f t="shared" ca="1" si="47"/>
        <v>0</v>
      </c>
      <c r="BX18" s="387">
        <f t="shared" ca="1" si="47"/>
        <v>0</v>
      </c>
      <c r="BY18" s="387">
        <f t="shared" ca="1" si="47"/>
        <v>0</v>
      </c>
      <c r="BZ18" s="387">
        <f t="shared" ca="1" si="47"/>
        <v>0</v>
      </c>
      <c r="CA18" s="387">
        <f t="shared" ca="1" si="47"/>
        <v>0</v>
      </c>
      <c r="CF18" s="385">
        <f t="shared" ca="1" si="28"/>
        <v>0</v>
      </c>
      <c r="CG18" s="385">
        <f t="shared" ca="1" si="29"/>
        <v>0</v>
      </c>
      <c r="CH18" s="386">
        <f t="shared" si="30"/>
        <v>0</v>
      </c>
      <c r="CI18" s="386">
        <f t="shared" ca="1" si="31"/>
        <v>0</v>
      </c>
      <c r="CJ18" s="386">
        <f t="shared" ca="1" si="32"/>
        <v>0</v>
      </c>
      <c r="CK18" s="389"/>
      <c r="CL18" s="387">
        <f t="shared" ref="CL18:CU27" ca="1" si="48">IF(OR(CL$6&lt;YEAR($T18),CL$6&gt;YEAR($U18)),0,IF(AND(CL$6&gt;YEAR($T18),CL$6&lt;YEAR($U18)),$CH18,IF(CL$6=YEAR($T18),$CI18,IF(CL$6=YEAR($U18),IF($CJ18=0,$CH18,$CJ18)))))</f>
        <v>0</v>
      </c>
      <c r="CM18" s="387">
        <f t="shared" ca="1" si="48"/>
        <v>0</v>
      </c>
      <c r="CN18" s="387">
        <f t="shared" ca="1" si="48"/>
        <v>0</v>
      </c>
      <c r="CO18" s="387">
        <f t="shared" ca="1" si="48"/>
        <v>0</v>
      </c>
      <c r="CP18" s="387">
        <f t="shared" ca="1" si="48"/>
        <v>0</v>
      </c>
      <c r="CQ18" s="387">
        <f t="shared" ca="1" si="48"/>
        <v>0</v>
      </c>
      <c r="CR18" s="387">
        <f t="shared" ca="1" si="48"/>
        <v>0</v>
      </c>
      <c r="CS18" s="387">
        <f t="shared" ca="1" si="48"/>
        <v>0</v>
      </c>
      <c r="CT18" s="387">
        <f t="shared" ca="1" si="48"/>
        <v>0</v>
      </c>
      <c r="CU18" s="387">
        <f t="shared" ca="1" si="48"/>
        <v>0</v>
      </c>
      <c r="CV18" s="387">
        <f t="shared" ref="CV18:DE27" ca="1" si="49">IF(OR(CV$6&lt;YEAR($T18),CV$6&gt;YEAR($U18)),0,IF(AND(CV$6&gt;YEAR($T18),CV$6&lt;YEAR($U18)),$CH18,IF(CV$6=YEAR($T18),$CI18,IF(CV$6=YEAR($U18),IF($CJ18=0,$CH18,$CJ18)))))</f>
        <v>0</v>
      </c>
      <c r="CW18" s="387">
        <f t="shared" ca="1" si="49"/>
        <v>0</v>
      </c>
      <c r="CX18" s="387">
        <f t="shared" ca="1" si="49"/>
        <v>0</v>
      </c>
      <c r="CY18" s="387">
        <f t="shared" ca="1" si="49"/>
        <v>0</v>
      </c>
      <c r="CZ18" s="387">
        <f t="shared" ca="1" si="49"/>
        <v>0</v>
      </c>
      <c r="DA18" s="387">
        <f t="shared" ca="1" si="49"/>
        <v>0</v>
      </c>
      <c r="DB18" s="387">
        <f t="shared" ca="1" si="49"/>
        <v>0</v>
      </c>
      <c r="DC18" s="387">
        <f t="shared" ca="1" si="49"/>
        <v>0</v>
      </c>
      <c r="DD18" s="387">
        <f t="shared" ca="1" si="49"/>
        <v>0</v>
      </c>
      <c r="DE18" s="387">
        <f t="shared" ca="1" si="49"/>
        <v>0</v>
      </c>
      <c r="DF18" s="387">
        <f t="shared" ref="DF18:DO27" ca="1" si="50">IF(OR(DF$6&lt;YEAR($T18),DF$6&gt;YEAR($U18)),0,IF(AND(DF$6&gt;YEAR($T18),DF$6&lt;YEAR($U18)),$CH18,IF(DF$6=YEAR($T18),$CI18,IF(DF$6=YEAR($U18),IF($CJ18=0,$CH18,$CJ18)))))</f>
        <v>0</v>
      </c>
      <c r="DG18" s="387">
        <f t="shared" ca="1" si="50"/>
        <v>0</v>
      </c>
      <c r="DH18" s="387">
        <f t="shared" ca="1" si="50"/>
        <v>0</v>
      </c>
      <c r="DI18" s="387">
        <f t="shared" ca="1" si="50"/>
        <v>0</v>
      </c>
      <c r="DJ18" s="387">
        <f t="shared" ca="1" si="50"/>
        <v>0</v>
      </c>
      <c r="DK18" s="387">
        <f t="shared" ca="1" si="50"/>
        <v>0</v>
      </c>
      <c r="DL18" s="387">
        <f t="shared" ca="1" si="50"/>
        <v>0</v>
      </c>
      <c r="DM18" s="387">
        <f t="shared" ca="1" si="50"/>
        <v>0</v>
      </c>
      <c r="DN18" s="387">
        <f t="shared" ca="1" si="50"/>
        <v>0</v>
      </c>
      <c r="DO18" s="387">
        <f t="shared" ca="1" si="50"/>
        <v>0</v>
      </c>
      <c r="DP18" s="387">
        <f t="shared" ref="DP18:DY27" ca="1" si="51">IF(OR(DP$6&lt;YEAR($T18),DP$6&gt;YEAR($U18)),0,IF(AND(DP$6&gt;YEAR($T18),DP$6&lt;YEAR($U18)),$CH18,IF(DP$6=YEAR($T18),$CI18,IF(DP$6=YEAR($U18),IF($CJ18=0,$CH18,$CJ18)))))</f>
        <v>0</v>
      </c>
      <c r="DQ18" s="387">
        <f t="shared" ca="1" si="51"/>
        <v>0</v>
      </c>
      <c r="DR18" s="387">
        <f t="shared" ca="1" si="51"/>
        <v>0</v>
      </c>
      <c r="DS18" s="387">
        <f t="shared" ca="1" si="51"/>
        <v>0</v>
      </c>
      <c r="DT18" s="387">
        <f t="shared" ca="1" si="51"/>
        <v>0</v>
      </c>
      <c r="DU18" s="387">
        <f t="shared" ca="1" si="51"/>
        <v>0</v>
      </c>
      <c r="DV18" s="387">
        <f t="shared" ca="1" si="51"/>
        <v>0</v>
      </c>
      <c r="DW18" s="387">
        <f t="shared" ca="1" si="51"/>
        <v>0</v>
      </c>
      <c r="DX18" s="387">
        <f t="shared" ca="1" si="51"/>
        <v>0</v>
      </c>
      <c r="DY18" s="387">
        <f t="shared" ca="1" si="51"/>
        <v>0</v>
      </c>
      <c r="DZ18" s="387">
        <f t="shared" ref="DZ18:EM27" ca="1" si="52">IF(OR(DZ$6&lt;YEAR($T18),DZ$6&gt;YEAR($U18)),0,IF(AND(DZ$6&gt;YEAR($T18),DZ$6&lt;YEAR($U18)),$CH18,IF(DZ$6=YEAR($T18),$CI18,IF(DZ$6=YEAR($U18),IF($CJ18=0,$CH18,$CJ18)))))</f>
        <v>0</v>
      </c>
      <c r="EA18" s="387">
        <f t="shared" ca="1" si="52"/>
        <v>0</v>
      </c>
      <c r="EB18" s="387">
        <f t="shared" ca="1" si="52"/>
        <v>0</v>
      </c>
      <c r="EC18" s="387">
        <f t="shared" ca="1" si="52"/>
        <v>0</v>
      </c>
      <c r="ED18" s="387">
        <f t="shared" ca="1" si="52"/>
        <v>0</v>
      </c>
      <c r="EE18" s="387">
        <f t="shared" ca="1" si="52"/>
        <v>0</v>
      </c>
      <c r="EF18" s="387">
        <f t="shared" ca="1" si="52"/>
        <v>0</v>
      </c>
      <c r="EG18" s="387">
        <f t="shared" ca="1" si="52"/>
        <v>0</v>
      </c>
      <c r="EH18" s="387">
        <f t="shared" ca="1" si="52"/>
        <v>0</v>
      </c>
      <c r="EI18" s="387">
        <f t="shared" ca="1" si="52"/>
        <v>0</v>
      </c>
      <c r="EJ18" s="387">
        <f t="shared" ca="1" si="52"/>
        <v>0</v>
      </c>
      <c r="EK18" s="387">
        <f t="shared" ca="1" si="52"/>
        <v>0</v>
      </c>
      <c r="EL18" s="387">
        <f t="shared" ca="1" si="52"/>
        <v>0</v>
      </c>
      <c r="EM18" s="387">
        <f t="shared" ca="1" si="52"/>
        <v>0</v>
      </c>
      <c r="EO18" s="695">
        <f t="shared" si="41"/>
        <v>1</v>
      </c>
      <c r="EP18" s="119">
        <f t="shared" si="42"/>
        <v>1</v>
      </c>
    </row>
    <row r="19" spans="1:146" s="119" customFormat="1" ht="15" customHeight="1">
      <c r="A19" s="122">
        <v>12</v>
      </c>
      <c r="B19" s="123"/>
      <c r="C19" s="529"/>
      <c r="D19" s="530"/>
      <c r="E19" s="530"/>
      <c r="F19" s="531"/>
      <c r="G19" s="532" t="s">
        <v>381</v>
      </c>
      <c r="H19" s="529"/>
      <c r="I19" s="540"/>
      <c r="J19" s="540"/>
      <c r="K19" s="539"/>
      <c r="L19" s="747">
        <f>IF(ISBLANK(K19),,IF(K19&lt;'Grille des taux interet'!$B$2,'Grille des taux interet'!$C$2,IF(K19&lt;'Grille des taux interet'!$B$3,'Grille des taux interet'!$C$3,IF(K19&lt;'Grille des taux interet'!B$4,'Grille des taux interet'!$C$4,IF(K19&lt;='Grille des taux interet'!$B$5,'Grille des taux interet'!$C$5,"RIEN")))))</f>
        <v>0</v>
      </c>
      <c r="M19" s="602">
        <f t="shared" si="18"/>
        <v>0</v>
      </c>
      <c r="N19" s="663" t="str">
        <f t="shared" si="38"/>
        <v/>
      </c>
      <c r="O19" s="649"/>
      <c r="P19" s="649"/>
      <c r="Q19" s="649"/>
      <c r="R19" s="649"/>
      <c r="S19" s="656"/>
      <c r="T19" s="385">
        <f t="shared" ca="1" si="19"/>
        <v>0</v>
      </c>
      <c r="U19" s="385">
        <f t="shared" ca="1" si="20"/>
        <v>0</v>
      </c>
      <c r="V19" s="386">
        <f t="shared" si="21"/>
        <v>0</v>
      </c>
      <c r="W19" s="386">
        <f t="shared" ca="1" si="39"/>
        <v>0</v>
      </c>
      <c r="X19" s="386">
        <f t="shared" ca="1" si="40"/>
        <v>0</v>
      </c>
      <c r="Y19" s="389">
        <f t="shared" si="22"/>
        <v>1900</v>
      </c>
      <c r="Z19" s="387">
        <f t="shared" ca="1" si="43"/>
        <v>0</v>
      </c>
      <c r="AA19" s="387">
        <f t="shared" ca="1" si="43"/>
        <v>0</v>
      </c>
      <c r="AB19" s="387">
        <f t="shared" ca="1" si="43"/>
        <v>0</v>
      </c>
      <c r="AC19" s="387">
        <f t="shared" ca="1" si="43"/>
        <v>0</v>
      </c>
      <c r="AD19" s="387">
        <f t="shared" ca="1" si="43"/>
        <v>0</v>
      </c>
      <c r="AE19" s="387">
        <f t="shared" ca="1" si="43"/>
        <v>0</v>
      </c>
      <c r="AF19" s="387">
        <f t="shared" ca="1" si="43"/>
        <v>0</v>
      </c>
      <c r="AG19" s="387">
        <f t="shared" ca="1" si="43"/>
        <v>0</v>
      </c>
      <c r="AH19" s="387">
        <f t="shared" ca="1" si="43"/>
        <v>0</v>
      </c>
      <c r="AI19" s="387">
        <f t="shared" ca="1" si="43"/>
        <v>0</v>
      </c>
      <c r="AJ19" s="387">
        <f t="shared" ca="1" si="44"/>
        <v>0</v>
      </c>
      <c r="AK19" s="387">
        <f t="shared" ca="1" si="44"/>
        <v>0</v>
      </c>
      <c r="AL19" s="387">
        <f t="shared" ca="1" si="44"/>
        <v>0</v>
      </c>
      <c r="AM19" s="387">
        <f t="shared" ca="1" si="44"/>
        <v>0</v>
      </c>
      <c r="AN19" s="387">
        <f t="shared" ca="1" si="44"/>
        <v>0</v>
      </c>
      <c r="AO19" s="387">
        <f t="shared" ca="1" si="44"/>
        <v>0</v>
      </c>
      <c r="AP19" s="387">
        <f t="shared" ca="1" si="44"/>
        <v>0</v>
      </c>
      <c r="AQ19" s="387">
        <f t="shared" ca="1" si="44"/>
        <v>0</v>
      </c>
      <c r="AR19" s="387">
        <f t="shared" ca="1" si="44"/>
        <v>0</v>
      </c>
      <c r="AS19" s="387">
        <f t="shared" ca="1" si="44"/>
        <v>0</v>
      </c>
      <c r="AT19" s="387">
        <f t="shared" ca="1" si="45"/>
        <v>0</v>
      </c>
      <c r="AU19" s="387">
        <f t="shared" ca="1" si="45"/>
        <v>0</v>
      </c>
      <c r="AV19" s="387">
        <f t="shared" ca="1" si="45"/>
        <v>0</v>
      </c>
      <c r="AW19" s="387">
        <f t="shared" ca="1" si="45"/>
        <v>0</v>
      </c>
      <c r="AX19" s="387">
        <f t="shared" ca="1" si="45"/>
        <v>0</v>
      </c>
      <c r="AY19" s="387">
        <f t="shared" ca="1" si="45"/>
        <v>0</v>
      </c>
      <c r="AZ19" s="387">
        <f t="shared" ca="1" si="45"/>
        <v>0</v>
      </c>
      <c r="BA19" s="387">
        <f t="shared" ca="1" si="45"/>
        <v>0</v>
      </c>
      <c r="BB19" s="387">
        <f t="shared" ca="1" si="45"/>
        <v>0</v>
      </c>
      <c r="BC19" s="387">
        <f t="shared" ca="1" si="45"/>
        <v>0</v>
      </c>
      <c r="BD19" s="387">
        <f t="shared" ca="1" si="46"/>
        <v>0</v>
      </c>
      <c r="BE19" s="387">
        <f t="shared" ca="1" si="46"/>
        <v>0</v>
      </c>
      <c r="BF19" s="387">
        <f t="shared" ca="1" si="46"/>
        <v>0</v>
      </c>
      <c r="BG19" s="387">
        <f t="shared" ca="1" si="46"/>
        <v>0</v>
      </c>
      <c r="BH19" s="387">
        <f t="shared" ca="1" si="46"/>
        <v>0</v>
      </c>
      <c r="BI19" s="387">
        <f t="shared" ca="1" si="46"/>
        <v>0</v>
      </c>
      <c r="BJ19" s="387">
        <f t="shared" ca="1" si="46"/>
        <v>0</v>
      </c>
      <c r="BK19" s="387">
        <f t="shared" ca="1" si="46"/>
        <v>0</v>
      </c>
      <c r="BL19" s="387">
        <f t="shared" ca="1" si="46"/>
        <v>0</v>
      </c>
      <c r="BM19" s="387">
        <f t="shared" ca="1" si="46"/>
        <v>0</v>
      </c>
      <c r="BN19" s="387">
        <f t="shared" ca="1" si="47"/>
        <v>0</v>
      </c>
      <c r="BO19" s="387">
        <f t="shared" ca="1" si="47"/>
        <v>0</v>
      </c>
      <c r="BP19" s="387">
        <f t="shared" ca="1" si="47"/>
        <v>0</v>
      </c>
      <c r="BQ19" s="387">
        <f t="shared" ca="1" si="47"/>
        <v>0</v>
      </c>
      <c r="BR19" s="387">
        <f t="shared" ca="1" si="47"/>
        <v>0</v>
      </c>
      <c r="BS19" s="387">
        <f t="shared" ca="1" si="47"/>
        <v>0</v>
      </c>
      <c r="BT19" s="387">
        <f t="shared" ca="1" si="47"/>
        <v>0</v>
      </c>
      <c r="BU19" s="387">
        <f t="shared" ca="1" si="47"/>
        <v>0</v>
      </c>
      <c r="BV19" s="387">
        <f t="shared" ca="1" si="47"/>
        <v>0</v>
      </c>
      <c r="BW19" s="387">
        <f t="shared" ca="1" si="47"/>
        <v>0</v>
      </c>
      <c r="BX19" s="387">
        <f t="shared" ca="1" si="47"/>
        <v>0</v>
      </c>
      <c r="BY19" s="387">
        <f t="shared" ca="1" si="47"/>
        <v>0</v>
      </c>
      <c r="BZ19" s="387">
        <f t="shared" ca="1" si="47"/>
        <v>0</v>
      </c>
      <c r="CA19" s="387">
        <f t="shared" ca="1" si="47"/>
        <v>0</v>
      </c>
      <c r="CF19" s="385">
        <f t="shared" ca="1" si="28"/>
        <v>0</v>
      </c>
      <c r="CG19" s="385">
        <f t="shared" ca="1" si="29"/>
        <v>0</v>
      </c>
      <c r="CH19" s="386">
        <f t="shared" si="30"/>
        <v>0</v>
      </c>
      <c r="CI19" s="386">
        <f t="shared" ca="1" si="31"/>
        <v>0</v>
      </c>
      <c r="CJ19" s="386">
        <f t="shared" ca="1" si="32"/>
        <v>0</v>
      </c>
      <c r="CK19" s="389"/>
      <c r="CL19" s="387">
        <f t="shared" ca="1" si="48"/>
        <v>0</v>
      </c>
      <c r="CM19" s="387">
        <f t="shared" ca="1" si="48"/>
        <v>0</v>
      </c>
      <c r="CN19" s="387">
        <f t="shared" ca="1" si="48"/>
        <v>0</v>
      </c>
      <c r="CO19" s="387">
        <f t="shared" ca="1" si="48"/>
        <v>0</v>
      </c>
      <c r="CP19" s="387">
        <f t="shared" ca="1" si="48"/>
        <v>0</v>
      </c>
      <c r="CQ19" s="387">
        <f t="shared" ca="1" si="48"/>
        <v>0</v>
      </c>
      <c r="CR19" s="387">
        <f t="shared" ca="1" si="48"/>
        <v>0</v>
      </c>
      <c r="CS19" s="387">
        <f t="shared" ca="1" si="48"/>
        <v>0</v>
      </c>
      <c r="CT19" s="387">
        <f t="shared" ca="1" si="48"/>
        <v>0</v>
      </c>
      <c r="CU19" s="387">
        <f t="shared" ca="1" si="48"/>
        <v>0</v>
      </c>
      <c r="CV19" s="387">
        <f t="shared" ca="1" si="49"/>
        <v>0</v>
      </c>
      <c r="CW19" s="387">
        <f t="shared" ca="1" si="49"/>
        <v>0</v>
      </c>
      <c r="CX19" s="387">
        <f t="shared" ca="1" si="49"/>
        <v>0</v>
      </c>
      <c r="CY19" s="387">
        <f t="shared" ca="1" si="49"/>
        <v>0</v>
      </c>
      <c r="CZ19" s="387">
        <f t="shared" ca="1" si="49"/>
        <v>0</v>
      </c>
      <c r="DA19" s="387">
        <f t="shared" ca="1" si="49"/>
        <v>0</v>
      </c>
      <c r="DB19" s="387">
        <f t="shared" ca="1" si="49"/>
        <v>0</v>
      </c>
      <c r="DC19" s="387">
        <f t="shared" ca="1" si="49"/>
        <v>0</v>
      </c>
      <c r="DD19" s="387">
        <f t="shared" ca="1" si="49"/>
        <v>0</v>
      </c>
      <c r="DE19" s="387">
        <f t="shared" ca="1" si="49"/>
        <v>0</v>
      </c>
      <c r="DF19" s="387">
        <f t="shared" ca="1" si="50"/>
        <v>0</v>
      </c>
      <c r="DG19" s="387">
        <f t="shared" ca="1" si="50"/>
        <v>0</v>
      </c>
      <c r="DH19" s="387">
        <f t="shared" ca="1" si="50"/>
        <v>0</v>
      </c>
      <c r="DI19" s="387">
        <f t="shared" ca="1" si="50"/>
        <v>0</v>
      </c>
      <c r="DJ19" s="387">
        <f t="shared" ca="1" si="50"/>
        <v>0</v>
      </c>
      <c r="DK19" s="387">
        <f t="shared" ca="1" si="50"/>
        <v>0</v>
      </c>
      <c r="DL19" s="387">
        <f t="shared" ca="1" si="50"/>
        <v>0</v>
      </c>
      <c r="DM19" s="387">
        <f t="shared" ca="1" si="50"/>
        <v>0</v>
      </c>
      <c r="DN19" s="387">
        <f t="shared" ca="1" si="50"/>
        <v>0</v>
      </c>
      <c r="DO19" s="387">
        <f t="shared" ca="1" si="50"/>
        <v>0</v>
      </c>
      <c r="DP19" s="387">
        <f t="shared" ca="1" si="51"/>
        <v>0</v>
      </c>
      <c r="DQ19" s="387">
        <f t="shared" ca="1" si="51"/>
        <v>0</v>
      </c>
      <c r="DR19" s="387">
        <f t="shared" ca="1" si="51"/>
        <v>0</v>
      </c>
      <c r="DS19" s="387">
        <f t="shared" ca="1" si="51"/>
        <v>0</v>
      </c>
      <c r="DT19" s="387">
        <f t="shared" ca="1" si="51"/>
        <v>0</v>
      </c>
      <c r="DU19" s="387">
        <f t="shared" ca="1" si="51"/>
        <v>0</v>
      </c>
      <c r="DV19" s="387">
        <f t="shared" ca="1" si="51"/>
        <v>0</v>
      </c>
      <c r="DW19" s="387">
        <f t="shared" ca="1" si="51"/>
        <v>0</v>
      </c>
      <c r="DX19" s="387">
        <f t="shared" ca="1" si="51"/>
        <v>0</v>
      </c>
      <c r="DY19" s="387">
        <f t="shared" ca="1" si="51"/>
        <v>0</v>
      </c>
      <c r="DZ19" s="387">
        <f t="shared" ca="1" si="52"/>
        <v>0</v>
      </c>
      <c r="EA19" s="387">
        <f t="shared" ca="1" si="52"/>
        <v>0</v>
      </c>
      <c r="EB19" s="387">
        <f t="shared" ca="1" si="52"/>
        <v>0</v>
      </c>
      <c r="EC19" s="387">
        <f t="shared" ca="1" si="52"/>
        <v>0</v>
      </c>
      <c r="ED19" s="387">
        <f t="shared" ca="1" si="52"/>
        <v>0</v>
      </c>
      <c r="EE19" s="387">
        <f t="shared" ca="1" si="52"/>
        <v>0</v>
      </c>
      <c r="EF19" s="387">
        <f t="shared" ca="1" si="52"/>
        <v>0</v>
      </c>
      <c r="EG19" s="387">
        <f t="shared" ca="1" si="52"/>
        <v>0</v>
      </c>
      <c r="EH19" s="387">
        <f t="shared" ca="1" si="52"/>
        <v>0</v>
      </c>
      <c r="EI19" s="387">
        <f t="shared" ca="1" si="52"/>
        <v>0</v>
      </c>
      <c r="EJ19" s="387">
        <f t="shared" ca="1" si="52"/>
        <v>0</v>
      </c>
      <c r="EK19" s="387">
        <f t="shared" ca="1" si="52"/>
        <v>0</v>
      </c>
      <c r="EL19" s="387">
        <f t="shared" ca="1" si="52"/>
        <v>0</v>
      </c>
      <c r="EM19" s="387">
        <f t="shared" ca="1" si="52"/>
        <v>0</v>
      </c>
      <c r="EO19" s="695">
        <f t="shared" si="41"/>
        <v>1</v>
      </c>
      <c r="EP19" s="119">
        <f t="shared" si="42"/>
        <v>1</v>
      </c>
    </row>
    <row r="20" spans="1:146" s="119" customFormat="1" ht="15" customHeight="1">
      <c r="A20" s="122">
        <v>13</v>
      </c>
      <c r="B20" s="123"/>
      <c r="C20" s="529"/>
      <c r="D20" s="530"/>
      <c r="E20" s="530"/>
      <c r="F20" s="531"/>
      <c r="G20" s="532" t="s">
        <v>381</v>
      </c>
      <c r="H20" s="529"/>
      <c r="I20" s="540"/>
      <c r="J20" s="540"/>
      <c r="K20" s="539"/>
      <c r="L20" s="747">
        <f>IF(ISBLANK(K20),,IF(K20&lt;'Grille des taux interet'!$B$2,'Grille des taux interet'!$C$2,IF(K20&lt;'Grille des taux interet'!$B$3,'Grille des taux interet'!$C$3,IF(K20&lt;'Grille des taux interet'!B$4,'Grille des taux interet'!$C$4,IF(K20&lt;='Grille des taux interet'!$B$5,'Grille des taux interet'!$C$5,"RIEN")))))</f>
        <v>0</v>
      </c>
      <c r="M20" s="602">
        <f t="shared" si="18"/>
        <v>0</v>
      </c>
      <c r="N20" s="663" t="str">
        <f t="shared" si="38"/>
        <v/>
      </c>
      <c r="O20" s="649"/>
      <c r="P20" s="649"/>
      <c r="Q20" s="649"/>
      <c r="R20" s="649"/>
      <c r="S20" s="656"/>
      <c r="T20" s="385">
        <f t="shared" ca="1" si="19"/>
        <v>0</v>
      </c>
      <c r="U20" s="385">
        <f t="shared" ca="1" si="20"/>
        <v>0</v>
      </c>
      <c r="V20" s="386">
        <f t="shared" si="21"/>
        <v>0</v>
      </c>
      <c r="W20" s="386">
        <f t="shared" ca="1" si="39"/>
        <v>0</v>
      </c>
      <c r="X20" s="386">
        <f t="shared" ca="1" si="40"/>
        <v>0</v>
      </c>
      <c r="Y20" s="389">
        <f t="shared" si="22"/>
        <v>1900</v>
      </c>
      <c r="Z20" s="387">
        <f t="shared" ca="1" si="43"/>
        <v>0</v>
      </c>
      <c r="AA20" s="387">
        <f t="shared" ca="1" si="43"/>
        <v>0</v>
      </c>
      <c r="AB20" s="387">
        <f t="shared" ca="1" si="43"/>
        <v>0</v>
      </c>
      <c r="AC20" s="387">
        <f t="shared" ca="1" si="43"/>
        <v>0</v>
      </c>
      <c r="AD20" s="387">
        <f t="shared" ca="1" si="43"/>
        <v>0</v>
      </c>
      <c r="AE20" s="387">
        <f t="shared" ca="1" si="43"/>
        <v>0</v>
      </c>
      <c r="AF20" s="387">
        <f t="shared" ca="1" si="43"/>
        <v>0</v>
      </c>
      <c r="AG20" s="387">
        <f t="shared" ca="1" si="43"/>
        <v>0</v>
      </c>
      <c r="AH20" s="387">
        <f t="shared" ca="1" si="43"/>
        <v>0</v>
      </c>
      <c r="AI20" s="387">
        <f t="shared" ca="1" si="43"/>
        <v>0</v>
      </c>
      <c r="AJ20" s="387">
        <f t="shared" ca="1" si="44"/>
        <v>0</v>
      </c>
      <c r="AK20" s="387">
        <f t="shared" ca="1" si="44"/>
        <v>0</v>
      </c>
      <c r="AL20" s="387">
        <f t="shared" ca="1" si="44"/>
        <v>0</v>
      </c>
      <c r="AM20" s="387">
        <f t="shared" ca="1" si="44"/>
        <v>0</v>
      </c>
      <c r="AN20" s="387">
        <f t="shared" ca="1" si="44"/>
        <v>0</v>
      </c>
      <c r="AO20" s="387">
        <f t="shared" ca="1" si="44"/>
        <v>0</v>
      </c>
      <c r="AP20" s="387">
        <f t="shared" ca="1" si="44"/>
        <v>0</v>
      </c>
      <c r="AQ20" s="387">
        <f t="shared" ca="1" si="44"/>
        <v>0</v>
      </c>
      <c r="AR20" s="387">
        <f t="shared" ca="1" si="44"/>
        <v>0</v>
      </c>
      <c r="AS20" s="387">
        <f t="shared" ca="1" si="44"/>
        <v>0</v>
      </c>
      <c r="AT20" s="387">
        <f t="shared" ca="1" si="45"/>
        <v>0</v>
      </c>
      <c r="AU20" s="387">
        <f t="shared" ca="1" si="45"/>
        <v>0</v>
      </c>
      <c r="AV20" s="387">
        <f t="shared" ca="1" si="45"/>
        <v>0</v>
      </c>
      <c r="AW20" s="387">
        <f t="shared" ca="1" si="45"/>
        <v>0</v>
      </c>
      <c r="AX20" s="387">
        <f t="shared" ca="1" si="45"/>
        <v>0</v>
      </c>
      <c r="AY20" s="387">
        <f t="shared" ca="1" si="45"/>
        <v>0</v>
      </c>
      <c r="AZ20" s="387">
        <f t="shared" ca="1" si="45"/>
        <v>0</v>
      </c>
      <c r="BA20" s="387">
        <f t="shared" ca="1" si="45"/>
        <v>0</v>
      </c>
      <c r="BB20" s="387">
        <f t="shared" ca="1" si="45"/>
        <v>0</v>
      </c>
      <c r="BC20" s="387">
        <f t="shared" ca="1" si="45"/>
        <v>0</v>
      </c>
      <c r="BD20" s="387">
        <f t="shared" ca="1" si="46"/>
        <v>0</v>
      </c>
      <c r="BE20" s="387">
        <f t="shared" ca="1" si="46"/>
        <v>0</v>
      </c>
      <c r="BF20" s="387">
        <f t="shared" ca="1" si="46"/>
        <v>0</v>
      </c>
      <c r="BG20" s="387">
        <f t="shared" ca="1" si="46"/>
        <v>0</v>
      </c>
      <c r="BH20" s="387">
        <f t="shared" ca="1" si="46"/>
        <v>0</v>
      </c>
      <c r="BI20" s="387">
        <f t="shared" ca="1" si="46"/>
        <v>0</v>
      </c>
      <c r="BJ20" s="387">
        <f t="shared" ca="1" si="46"/>
        <v>0</v>
      </c>
      <c r="BK20" s="387">
        <f t="shared" ca="1" si="46"/>
        <v>0</v>
      </c>
      <c r="BL20" s="387">
        <f t="shared" ca="1" si="46"/>
        <v>0</v>
      </c>
      <c r="BM20" s="387">
        <f t="shared" ca="1" si="46"/>
        <v>0</v>
      </c>
      <c r="BN20" s="387">
        <f t="shared" ca="1" si="47"/>
        <v>0</v>
      </c>
      <c r="BO20" s="387">
        <f t="shared" ca="1" si="47"/>
        <v>0</v>
      </c>
      <c r="BP20" s="387">
        <f t="shared" ca="1" si="47"/>
        <v>0</v>
      </c>
      <c r="BQ20" s="387">
        <f t="shared" ca="1" si="47"/>
        <v>0</v>
      </c>
      <c r="BR20" s="387">
        <f t="shared" ca="1" si="47"/>
        <v>0</v>
      </c>
      <c r="BS20" s="387">
        <f t="shared" ca="1" si="47"/>
        <v>0</v>
      </c>
      <c r="BT20" s="387">
        <f t="shared" ca="1" si="47"/>
        <v>0</v>
      </c>
      <c r="BU20" s="387">
        <f t="shared" ca="1" si="47"/>
        <v>0</v>
      </c>
      <c r="BV20" s="387">
        <f t="shared" ca="1" si="47"/>
        <v>0</v>
      </c>
      <c r="BW20" s="387">
        <f t="shared" ca="1" si="47"/>
        <v>0</v>
      </c>
      <c r="BX20" s="387">
        <f t="shared" ca="1" si="47"/>
        <v>0</v>
      </c>
      <c r="BY20" s="387">
        <f t="shared" ca="1" si="47"/>
        <v>0</v>
      </c>
      <c r="BZ20" s="387">
        <f t="shared" ca="1" si="47"/>
        <v>0</v>
      </c>
      <c r="CA20" s="387">
        <f t="shared" ca="1" si="47"/>
        <v>0</v>
      </c>
      <c r="CF20" s="385">
        <f t="shared" ca="1" si="28"/>
        <v>0</v>
      </c>
      <c r="CG20" s="385">
        <f t="shared" ca="1" si="29"/>
        <v>0</v>
      </c>
      <c r="CH20" s="386">
        <f t="shared" si="30"/>
        <v>0</v>
      </c>
      <c r="CI20" s="386">
        <f t="shared" ca="1" si="31"/>
        <v>0</v>
      </c>
      <c r="CJ20" s="386">
        <f t="shared" ca="1" si="32"/>
        <v>0</v>
      </c>
      <c r="CK20" s="389"/>
      <c r="CL20" s="387">
        <f t="shared" ca="1" si="48"/>
        <v>0</v>
      </c>
      <c r="CM20" s="387">
        <f t="shared" ca="1" si="48"/>
        <v>0</v>
      </c>
      <c r="CN20" s="387">
        <f t="shared" ca="1" si="48"/>
        <v>0</v>
      </c>
      <c r="CO20" s="387">
        <f t="shared" ca="1" si="48"/>
        <v>0</v>
      </c>
      <c r="CP20" s="387">
        <f t="shared" ca="1" si="48"/>
        <v>0</v>
      </c>
      <c r="CQ20" s="387">
        <f t="shared" ca="1" si="48"/>
        <v>0</v>
      </c>
      <c r="CR20" s="387">
        <f t="shared" ca="1" si="48"/>
        <v>0</v>
      </c>
      <c r="CS20" s="387">
        <f t="shared" ca="1" si="48"/>
        <v>0</v>
      </c>
      <c r="CT20" s="387">
        <f t="shared" ca="1" si="48"/>
        <v>0</v>
      </c>
      <c r="CU20" s="387">
        <f t="shared" ca="1" si="48"/>
        <v>0</v>
      </c>
      <c r="CV20" s="387">
        <f t="shared" ca="1" si="49"/>
        <v>0</v>
      </c>
      <c r="CW20" s="387">
        <f t="shared" ca="1" si="49"/>
        <v>0</v>
      </c>
      <c r="CX20" s="387">
        <f t="shared" ca="1" si="49"/>
        <v>0</v>
      </c>
      <c r="CY20" s="387">
        <f t="shared" ca="1" si="49"/>
        <v>0</v>
      </c>
      <c r="CZ20" s="387">
        <f t="shared" ca="1" si="49"/>
        <v>0</v>
      </c>
      <c r="DA20" s="387">
        <f t="shared" ca="1" si="49"/>
        <v>0</v>
      </c>
      <c r="DB20" s="387">
        <f t="shared" ca="1" si="49"/>
        <v>0</v>
      </c>
      <c r="DC20" s="387">
        <f t="shared" ca="1" si="49"/>
        <v>0</v>
      </c>
      <c r="DD20" s="387">
        <f t="shared" ca="1" si="49"/>
        <v>0</v>
      </c>
      <c r="DE20" s="387">
        <f t="shared" ca="1" si="49"/>
        <v>0</v>
      </c>
      <c r="DF20" s="387">
        <f t="shared" ca="1" si="50"/>
        <v>0</v>
      </c>
      <c r="DG20" s="387">
        <f t="shared" ca="1" si="50"/>
        <v>0</v>
      </c>
      <c r="DH20" s="387">
        <f t="shared" ca="1" si="50"/>
        <v>0</v>
      </c>
      <c r="DI20" s="387">
        <f t="shared" ca="1" si="50"/>
        <v>0</v>
      </c>
      <c r="DJ20" s="387">
        <f t="shared" ca="1" si="50"/>
        <v>0</v>
      </c>
      <c r="DK20" s="387">
        <f t="shared" ca="1" si="50"/>
        <v>0</v>
      </c>
      <c r="DL20" s="387">
        <f t="shared" ca="1" si="50"/>
        <v>0</v>
      </c>
      <c r="DM20" s="387">
        <f t="shared" ca="1" si="50"/>
        <v>0</v>
      </c>
      <c r="DN20" s="387">
        <f t="shared" ca="1" si="50"/>
        <v>0</v>
      </c>
      <c r="DO20" s="387">
        <f t="shared" ca="1" si="50"/>
        <v>0</v>
      </c>
      <c r="DP20" s="387">
        <f t="shared" ca="1" si="51"/>
        <v>0</v>
      </c>
      <c r="DQ20" s="387">
        <f t="shared" ca="1" si="51"/>
        <v>0</v>
      </c>
      <c r="DR20" s="387">
        <f t="shared" ca="1" si="51"/>
        <v>0</v>
      </c>
      <c r="DS20" s="387">
        <f t="shared" ca="1" si="51"/>
        <v>0</v>
      </c>
      <c r="DT20" s="387">
        <f t="shared" ca="1" si="51"/>
        <v>0</v>
      </c>
      <c r="DU20" s="387">
        <f t="shared" ca="1" si="51"/>
        <v>0</v>
      </c>
      <c r="DV20" s="387">
        <f t="shared" ca="1" si="51"/>
        <v>0</v>
      </c>
      <c r="DW20" s="387">
        <f t="shared" ca="1" si="51"/>
        <v>0</v>
      </c>
      <c r="DX20" s="387">
        <f t="shared" ca="1" si="51"/>
        <v>0</v>
      </c>
      <c r="DY20" s="387">
        <f t="shared" ca="1" si="51"/>
        <v>0</v>
      </c>
      <c r="DZ20" s="387">
        <f t="shared" ca="1" si="52"/>
        <v>0</v>
      </c>
      <c r="EA20" s="387">
        <f t="shared" ca="1" si="52"/>
        <v>0</v>
      </c>
      <c r="EB20" s="387">
        <f t="shared" ca="1" si="52"/>
        <v>0</v>
      </c>
      <c r="EC20" s="387">
        <f t="shared" ca="1" si="52"/>
        <v>0</v>
      </c>
      <c r="ED20" s="387">
        <f t="shared" ca="1" si="52"/>
        <v>0</v>
      </c>
      <c r="EE20" s="387">
        <f t="shared" ca="1" si="52"/>
        <v>0</v>
      </c>
      <c r="EF20" s="387">
        <f t="shared" ca="1" si="52"/>
        <v>0</v>
      </c>
      <c r="EG20" s="387">
        <f t="shared" ca="1" si="52"/>
        <v>0</v>
      </c>
      <c r="EH20" s="387">
        <f t="shared" ca="1" si="52"/>
        <v>0</v>
      </c>
      <c r="EI20" s="387">
        <f t="shared" ca="1" si="52"/>
        <v>0</v>
      </c>
      <c r="EJ20" s="387">
        <f t="shared" ca="1" si="52"/>
        <v>0</v>
      </c>
      <c r="EK20" s="387">
        <f t="shared" ca="1" si="52"/>
        <v>0</v>
      </c>
      <c r="EL20" s="387">
        <f t="shared" ca="1" si="52"/>
        <v>0</v>
      </c>
      <c r="EM20" s="387">
        <f t="shared" ca="1" si="52"/>
        <v>0</v>
      </c>
      <c r="EO20" s="695">
        <f t="shared" si="41"/>
        <v>1</v>
      </c>
      <c r="EP20" s="119">
        <f t="shared" si="42"/>
        <v>1</v>
      </c>
    </row>
    <row r="21" spans="1:146" s="119" customFormat="1" ht="15" customHeight="1">
      <c r="A21" s="122">
        <v>14</v>
      </c>
      <c r="B21" s="123"/>
      <c r="C21" s="529"/>
      <c r="D21" s="530"/>
      <c r="E21" s="530"/>
      <c r="F21" s="531"/>
      <c r="G21" s="532" t="s">
        <v>381</v>
      </c>
      <c r="H21" s="529"/>
      <c r="I21" s="540"/>
      <c r="J21" s="540"/>
      <c r="K21" s="539"/>
      <c r="L21" s="747">
        <f>IF(ISBLANK(K21),,IF(K21&lt;'Grille des taux interet'!$B$2,'Grille des taux interet'!$C$2,IF(K21&lt;'Grille des taux interet'!$B$3,'Grille des taux interet'!$C$3,IF(K21&lt;'Grille des taux interet'!B$4,'Grille des taux interet'!$C$4,IF(K21&lt;='Grille des taux interet'!$B$5,'Grille des taux interet'!$C$5,"RIEN")))))</f>
        <v>0</v>
      </c>
      <c r="M21" s="602">
        <f t="shared" si="18"/>
        <v>0</v>
      </c>
      <c r="N21" s="663" t="str">
        <f t="shared" si="38"/>
        <v/>
      </c>
      <c r="O21" s="649"/>
      <c r="P21" s="649"/>
      <c r="Q21" s="649"/>
      <c r="R21" s="649"/>
      <c r="S21" s="656"/>
      <c r="T21" s="385">
        <f t="shared" ca="1" si="19"/>
        <v>0</v>
      </c>
      <c r="U21" s="385">
        <f t="shared" ca="1" si="20"/>
        <v>0</v>
      </c>
      <c r="V21" s="386">
        <f t="shared" si="21"/>
        <v>0</v>
      </c>
      <c r="W21" s="386">
        <f t="shared" ca="1" si="39"/>
        <v>0</v>
      </c>
      <c r="X21" s="386">
        <f t="shared" ca="1" si="40"/>
        <v>0</v>
      </c>
      <c r="Y21" s="389">
        <f t="shared" si="22"/>
        <v>1900</v>
      </c>
      <c r="Z21" s="387">
        <f t="shared" ca="1" si="43"/>
        <v>0</v>
      </c>
      <c r="AA21" s="387">
        <f t="shared" ca="1" si="43"/>
        <v>0</v>
      </c>
      <c r="AB21" s="387">
        <f t="shared" ca="1" si="43"/>
        <v>0</v>
      </c>
      <c r="AC21" s="387">
        <f t="shared" ca="1" si="43"/>
        <v>0</v>
      </c>
      <c r="AD21" s="387">
        <f t="shared" ca="1" si="43"/>
        <v>0</v>
      </c>
      <c r="AE21" s="387">
        <f t="shared" ca="1" si="43"/>
        <v>0</v>
      </c>
      <c r="AF21" s="387">
        <f t="shared" ca="1" si="43"/>
        <v>0</v>
      </c>
      <c r="AG21" s="387">
        <f t="shared" ca="1" si="43"/>
        <v>0</v>
      </c>
      <c r="AH21" s="387">
        <f t="shared" ca="1" si="43"/>
        <v>0</v>
      </c>
      <c r="AI21" s="387">
        <f t="shared" ca="1" si="43"/>
        <v>0</v>
      </c>
      <c r="AJ21" s="387">
        <f t="shared" ca="1" si="44"/>
        <v>0</v>
      </c>
      <c r="AK21" s="387">
        <f t="shared" ca="1" si="44"/>
        <v>0</v>
      </c>
      <c r="AL21" s="387">
        <f t="shared" ca="1" si="44"/>
        <v>0</v>
      </c>
      <c r="AM21" s="387">
        <f t="shared" ca="1" si="44"/>
        <v>0</v>
      </c>
      <c r="AN21" s="387">
        <f t="shared" ca="1" si="44"/>
        <v>0</v>
      </c>
      <c r="AO21" s="387">
        <f t="shared" ca="1" si="44"/>
        <v>0</v>
      </c>
      <c r="AP21" s="387">
        <f t="shared" ca="1" si="44"/>
        <v>0</v>
      </c>
      <c r="AQ21" s="387">
        <f t="shared" ca="1" si="44"/>
        <v>0</v>
      </c>
      <c r="AR21" s="387">
        <f t="shared" ca="1" si="44"/>
        <v>0</v>
      </c>
      <c r="AS21" s="387">
        <f t="shared" ca="1" si="44"/>
        <v>0</v>
      </c>
      <c r="AT21" s="387">
        <f t="shared" ca="1" si="45"/>
        <v>0</v>
      </c>
      <c r="AU21" s="387">
        <f t="shared" ca="1" si="45"/>
        <v>0</v>
      </c>
      <c r="AV21" s="387">
        <f t="shared" ca="1" si="45"/>
        <v>0</v>
      </c>
      <c r="AW21" s="387">
        <f t="shared" ca="1" si="45"/>
        <v>0</v>
      </c>
      <c r="AX21" s="387">
        <f t="shared" ca="1" si="45"/>
        <v>0</v>
      </c>
      <c r="AY21" s="387">
        <f t="shared" ca="1" si="45"/>
        <v>0</v>
      </c>
      <c r="AZ21" s="387">
        <f t="shared" ca="1" si="45"/>
        <v>0</v>
      </c>
      <c r="BA21" s="387">
        <f t="shared" ca="1" si="45"/>
        <v>0</v>
      </c>
      <c r="BB21" s="387">
        <f t="shared" ca="1" si="45"/>
        <v>0</v>
      </c>
      <c r="BC21" s="387">
        <f t="shared" ca="1" si="45"/>
        <v>0</v>
      </c>
      <c r="BD21" s="387">
        <f t="shared" ca="1" si="46"/>
        <v>0</v>
      </c>
      <c r="BE21" s="387">
        <f t="shared" ca="1" si="46"/>
        <v>0</v>
      </c>
      <c r="BF21" s="387">
        <f t="shared" ca="1" si="46"/>
        <v>0</v>
      </c>
      <c r="BG21" s="387">
        <f t="shared" ca="1" si="46"/>
        <v>0</v>
      </c>
      <c r="BH21" s="387">
        <f t="shared" ca="1" si="46"/>
        <v>0</v>
      </c>
      <c r="BI21" s="387">
        <f t="shared" ca="1" si="46"/>
        <v>0</v>
      </c>
      <c r="BJ21" s="387">
        <f t="shared" ca="1" si="46"/>
        <v>0</v>
      </c>
      <c r="BK21" s="387">
        <f t="shared" ca="1" si="46"/>
        <v>0</v>
      </c>
      <c r="BL21" s="387">
        <f t="shared" ca="1" si="46"/>
        <v>0</v>
      </c>
      <c r="BM21" s="387">
        <f t="shared" ca="1" si="46"/>
        <v>0</v>
      </c>
      <c r="BN21" s="387">
        <f t="shared" ca="1" si="47"/>
        <v>0</v>
      </c>
      <c r="BO21" s="387">
        <f t="shared" ca="1" si="47"/>
        <v>0</v>
      </c>
      <c r="BP21" s="387">
        <f t="shared" ca="1" si="47"/>
        <v>0</v>
      </c>
      <c r="BQ21" s="387">
        <f t="shared" ca="1" si="47"/>
        <v>0</v>
      </c>
      <c r="BR21" s="387">
        <f t="shared" ca="1" si="47"/>
        <v>0</v>
      </c>
      <c r="BS21" s="387">
        <f t="shared" ca="1" si="47"/>
        <v>0</v>
      </c>
      <c r="BT21" s="387">
        <f t="shared" ca="1" si="47"/>
        <v>0</v>
      </c>
      <c r="BU21" s="387">
        <f t="shared" ca="1" si="47"/>
        <v>0</v>
      </c>
      <c r="BV21" s="387">
        <f t="shared" ca="1" si="47"/>
        <v>0</v>
      </c>
      <c r="BW21" s="387">
        <f t="shared" ca="1" si="47"/>
        <v>0</v>
      </c>
      <c r="BX21" s="387">
        <f t="shared" ca="1" si="47"/>
        <v>0</v>
      </c>
      <c r="BY21" s="387">
        <f t="shared" ca="1" si="47"/>
        <v>0</v>
      </c>
      <c r="BZ21" s="387">
        <f t="shared" ca="1" si="47"/>
        <v>0</v>
      </c>
      <c r="CA21" s="387">
        <f t="shared" ca="1" si="47"/>
        <v>0</v>
      </c>
      <c r="CF21" s="385">
        <f t="shared" ca="1" si="28"/>
        <v>0</v>
      </c>
      <c r="CG21" s="385">
        <f t="shared" ca="1" si="29"/>
        <v>0</v>
      </c>
      <c r="CH21" s="386">
        <f t="shared" si="30"/>
        <v>0</v>
      </c>
      <c r="CI21" s="386">
        <f t="shared" ca="1" si="31"/>
        <v>0</v>
      </c>
      <c r="CJ21" s="386">
        <f t="shared" ca="1" si="32"/>
        <v>0</v>
      </c>
      <c r="CK21" s="389"/>
      <c r="CL21" s="387">
        <f t="shared" ca="1" si="48"/>
        <v>0</v>
      </c>
      <c r="CM21" s="387">
        <f t="shared" ca="1" si="48"/>
        <v>0</v>
      </c>
      <c r="CN21" s="387">
        <f t="shared" ca="1" si="48"/>
        <v>0</v>
      </c>
      <c r="CO21" s="387">
        <f t="shared" ca="1" si="48"/>
        <v>0</v>
      </c>
      <c r="CP21" s="387">
        <f t="shared" ca="1" si="48"/>
        <v>0</v>
      </c>
      <c r="CQ21" s="387">
        <f t="shared" ca="1" si="48"/>
        <v>0</v>
      </c>
      <c r="CR21" s="387">
        <f t="shared" ca="1" si="48"/>
        <v>0</v>
      </c>
      <c r="CS21" s="387">
        <f t="shared" ca="1" si="48"/>
        <v>0</v>
      </c>
      <c r="CT21" s="387">
        <f t="shared" ca="1" si="48"/>
        <v>0</v>
      </c>
      <c r="CU21" s="387">
        <f t="shared" ca="1" si="48"/>
        <v>0</v>
      </c>
      <c r="CV21" s="387">
        <f t="shared" ca="1" si="49"/>
        <v>0</v>
      </c>
      <c r="CW21" s="387">
        <f t="shared" ca="1" si="49"/>
        <v>0</v>
      </c>
      <c r="CX21" s="387">
        <f t="shared" ca="1" si="49"/>
        <v>0</v>
      </c>
      <c r="CY21" s="387">
        <f t="shared" ca="1" si="49"/>
        <v>0</v>
      </c>
      <c r="CZ21" s="387">
        <f t="shared" ca="1" si="49"/>
        <v>0</v>
      </c>
      <c r="DA21" s="387">
        <f t="shared" ca="1" si="49"/>
        <v>0</v>
      </c>
      <c r="DB21" s="387">
        <f t="shared" ca="1" si="49"/>
        <v>0</v>
      </c>
      <c r="DC21" s="387">
        <f t="shared" ca="1" si="49"/>
        <v>0</v>
      </c>
      <c r="DD21" s="387">
        <f t="shared" ca="1" si="49"/>
        <v>0</v>
      </c>
      <c r="DE21" s="387">
        <f t="shared" ca="1" si="49"/>
        <v>0</v>
      </c>
      <c r="DF21" s="387">
        <f t="shared" ca="1" si="50"/>
        <v>0</v>
      </c>
      <c r="DG21" s="387">
        <f t="shared" ca="1" si="50"/>
        <v>0</v>
      </c>
      <c r="DH21" s="387">
        <f t="shared" ca="1" si="50"/>
        <v>0</v>
      </c>
      <c r="DI21" s="387">
        <f t="shared" ca="1" si="50"/>
        <v>0</v>
      </c>
      <c r="DJ21" s="387">
        <f t="shared" ca="1" si="50"/>
        <v>0</v>
      </c>
      <c r="DK21" s="387">
        <f t="shared" ca="1" si="50"/>
        <v>0</v>
      </c>
      <c r="DL21" s="387">
        <f t="shared" ca="1" si="50"/>
        <v>0</v>
      </c>
      <c r="DM21" s="387">
        <f t="shared" ca="1" si="50"/>
        <v>0</v>
      </c>
      <c r="DN21" s="387">
        <f t="shared" ca="1" si="50"/>
        <v>0</v>
      </c>
      <c r="DO21" s="387">
        <f t="shared" ca="1" si="50"/>
        <v>0</v>
      </c>
      <c r="DP21" s="387">
        <f t="shared" ca="1" si="51"/>
        <v>0</v>
      </c>
      <c r="DQ21" s="387">
        <f t="shared" ca="1" si="51"/>
        <v>0</v>
      </c>
      <c r="DR21" s="387">
        <f t="shared" ca="1" si="51"/>
        <v>0</v>
      </c>
      <c r="DS21" s="387">
        <f t="shared" ca="1" si="51"/>
        <v>0</v>
      </c>
      <c r="DT21" s="387">
        <f t="shared" ca="1" si="51"/>
        <v>0</v>
      </c>
      <c r="DU21" s="387">
        <f t="shared" ca="1" si="51"/>
        <v>0</v>
      </c>
      <c r="DV21" s="387">
        <f t="shared" ca="1" si="51"/>
        <v>0</v>
      </c>
      <c r="DW21" s="387">
        <f t="shared" ca="1" si="51"/>
        <v>0</v>
      </c>
      <c r="DX21" s="387">
        <f t="shared" ca="1" si="51"/>
        <v>0</v>
      </c>
      <c r="DY21" s="387">
        <f t="shared" ca="1" si="51"/>
        <v>0</v>
      </c>
      <c r="DZ21" s="387">
        <f t="shared" ca="1" si="52"/>
        <v>0</v>
      </c>
      <c r="EA21" s="387">
        <f t="shared" ca="1" si="52"/>
        <v>0</v>
      </c>
      <c r="EB21" s="387">
        <f t="shared" ca="1" si="52"/>
        <v>0</v>
      </c>
      <c r="EC21" s="387">
        <f t="shared" ca="1" si="52"/>
        <v>0</v>
      </c>
      <c r="ED21" s="387">
        <f t="shared" ca="1" si="52"/>
        <v>0</v>
      </c>
      <c r="EE21" s="387">
        <f t="shared" ca="1" si="52"/>
        <v>0</v>
      </c>
      <c r="EF21" s="387">
        <f t="shared" ca="1" si="52"/>
        <v>0</v>
      </c>
      <c r="EG21" s="387">
        <f t="shared" ca="1" si="52"/>
        <v>0</v>
      </c>
      <c r="EH21" s="387">
        <f t="shared" ca="1" si="52"/>
        <v>0</v>
      </c>
      <c r="EI21" s="387">
        <f t="shared" ca="1" si="52"/>
        <v>0</v>
      </c>
      <c r="EJ21" s="387">
        <f t="shared" ca="1" si="52"/>
        <v>0</v>
      </c>
      <c r="EK21" s="387">
        <f t="shared" ca="1" si="52"/>
        <v>0</v>
      </c>
      <c r="EL21" s="387">
        <f t="shared" ca="1" si="52"/>
        <v>0</v>
      </c>
      <c r="EM21" s="387">
        <f t="shared" ca="1" si="52"/>
        <v>0</v>
      </c>
      <c r="EO21" s="695">
        <f t="shared" si="41"/>
        <v>1</v>
      </c>
      <c r="EP21" s="119">
        <f t="shared" si="42"/>
        <v>1</v>
      </c>
    </row>
    <row r="22" spans="1:146" s="119" customFormat="1" ht="15" customHeight="1">
      <c r="A22" s="122">
        <v>15</v>
      </c>
      <c r="B22" s="123"/>
      <c r="C22" s="529"/>
      <c r="D22" s="530"/>
      <c r="E22" s="530"/>
      <c r="F22" s="531"/>
      <c r="G22" s="532" t="s">
        <v>381</v>
      </c>
      <c r="H22" s="529"/>
      <c r="I22" s="540"/>
      <c r="J22" s="540"/>
      <c r="K22" s="539"/>
      <c r="L22" s="747">
        <f>IF(ISBLANK(K22),,IF(K22&lt;'Grille des taux interet'!$B$2,'Grille des taux interet'!$C$2,IF(K22&lt;'Grille des taux interet'!$B$3,'Grille des taux interet'!$C$3,IF(K22&lt;'Grille des taux interet'!B$4,'Grille des taux interet'!$C$4,IF(K22&lt;='Grille des taux interet'!$B$5,'Grille des taux interet'!$C$5,"RIEN")))))</f>
        <v>0</v>
      </c>
      <c r="M22" s="602">
        <f t="shared" si="18"/>
        <v>0</v>
      </c>
      <c r="N22" s="663" t="str">
        <f t="shared" si="38"/>
        <v/>
      </c>
      <c r="O22" s="649"/>
      <c r="P22" s="649"/>
      <c r="Q22" s="649"/>
      <c r="R22" s="649"/>
      <c r="S22" s="656"/>
      <c r="T22" s="385">
        <f t="shared" ca="1" si="19"/>
        <v>0</v>
      </c>
      <c r="U22" s="385">
        <f t="shared" ca="1" si="20"/>
        <v>0</v>
      </c>
      <c r="V22" s="386">
        <f t="shared" si="21"/>
        <v>0</v>
      </c>
      <c r="W22" s="386">
        <f t="shared" ca="1" si="39"/>
        <v>0</v>
      </c>
      <c r="X22" s="386">
        <f t="shared" ca="1" si="40"/>
        <v>0</v>
      </c>
      <c r="Y22" s="389">
        <f t="shared" si="22"/>
        <v>1900</v>
      </c>
      <c r="Z22" s="387">
        <f t="shared" ca="1" si="43"/>
        <v>0</v>
      </c>
      <c r="AA22" s="387">
        <f t="shared" ca="1" si="43"/>
        <v>0</v>
      </c>
      <c r="AB22" s="387">
        <f t="shared" ca="1" si="43"/>
        <v>0</v>
      </c>
      <c r="AC22" s="387">
        <f t="shared" ca="1" si="43"/>
        <v>0</v>
      </c>
      <c r="AD22" s="387">
        <f t="shared" ca="1" si="43"/>
        <v>0</v>
      </c>
      <c r="AE22" s="387">
        <f t="shared" ca="1" si="43"/>
        <v>0</v>
      </c>
      <c r="AF22" s="387">
        <f t="shared" ca="1" si="43"/>
        <v>0</v>
      </c>
      <c r="AG22" s="387">
        <f t="shared" ca="1" si="43"/>
        <v>0</v>
      </c>
      <c r="AH22" s="387">
        <f t="shared" ca="1" si="43"/>
        <v>0</v>
      </c>
      <c r="AI22" s="387">
        <f t="shared" ca="1" si="43"/>
        <v>0</v>
      </c>
      <c r="AJ22" s="387">
        <f t="shared" ca="1" si="44"/>
        <v>0</v>
      </c>
      <c r="AK22" s="387">
        <f t="shared" ca="1" si="44"/>
        <v>0</v>
      </c>
      <c r="AL22" s="387">
        <f t="shared" ca="1" si="44"/>
        <v>0</v>
      </c>
      <c r="AM22" s="387">
        <f t="shared" ca="1" si="44"/>
        <v>0</v>
      </c>
      <c r="AN22" s="387">
        <f t="shared" ca="1" si="44"/>
        <v>0</v>
      </c>
      <c r="AO22" s="387">
        <f t="shared" ca="1" si="44"/>
        <v>0</v>
      </c>
      <c r="AP22" s="387">
        <f t="shared" ca="1" si="44"/>
        <v>0</v>
      </c>
      <c r="AQ22" s="387">
        <f t="shared" ca="1" si="44"/>
        <v>0</v>
      </c>
      <c r="AR22" s="387">
        <f t="shared" ca="1" si="44"/>
        <v>0</v>
      </c>
      <c r="AS22" s="387">
        <f t="shared" ca="1" si="44"/>
        <v>0</v>
      </c>
      <c r="AT22" s="387">
        <f t="shared" ca="1" si="45"/>
        <v>0</v>
      </c>
      <c r="AU22" s="387">
        <f t="shared" ca="1" si="45"/>
        <v>0</v>
      </c>
      <c r="AV22" s="387">
        <f t="shared" ca="1" si="45"/>
        <v>0</v>
      </c>
      <c r="AW22" s="387">
        <f t="shared" ca="1" si="45"/>
        <v>0</v>
      </c>
      <c r="AX22" s="387">
        <f t="shared" ca="1" si="45"/>
        <v>0</v>
      </c>
      <c r="AY22" s="387">
        <f t="shared" ca="1" si="45"/>
        <v>0</v>
      </c>
      <c r="AZ22" s="387">
        <f t="shared" ca="1" si="45"/>
        <v>0</v>
      </c>
      <c r="BA22" s="387">
        <f t="shared" ca="1" si="45"/>
        <v>0</v>
      </c>
      <c r="BB22" s="387">
        <f t="shared" ca="1" si="45"/>
        <v>0</v>
      </c>
      <c r="BC22" s="387">
        <f t="shared" ca="1" si="45"/>
        <v>0</v>
      </c>
      <c r="BD22" s="387">
        <f t="shared" ca="1" si="46"/>
        <v>0</v>
      </c>
      <c r="BE22" s="387">
        <f t="shared" ca="1" si="46"/>
        <v>0</v>
      </c>
      <c r="BF22" s="387">
        <f t="shared" ca="1" si="46"/>
        <v>0</v>
      </c>
      <c r="BG22" s="387">
        <f t="shared" ca="1" si="46"/>
        <v>0</v>
      </c>
      <c r="BH22" s="387">
        <f t="shared" ca="1" si="46"/>
        <v>0</v>
      </c>
      <c r="BI22" s="387">
        <f t="shared" ca="1" si="46"/>
        <v>0</v>
      </c>
      <c r="BJ22" s="387">
        <f t="shared" ca="1" si="46"/>
        <v>0</v>
      </c>
      <c r="BK22" s="387">
        <f t="shared" ca="1" si="46"/>
        <v>0</v>
      </c>
      <c r="BL22" s="387">
        <f t="shared" ca="1" si="46"/>
        <v>0</v>
      </c>
      <c r="BM22" s="387">
        <f t="shared" ca="1" si="46"/>
        <v>0</v>
      </c>
      <c r="BN22" s="387">
        <f t="shared" ca="1" si="47"/>
        <v>0</v>
      </c>
      <c r="BO22" s="387">
        <f t="shared" ca="1" si="47"/>
        <v>0</v>
      </c>
      <c r="BP22" s="387">
        <f t="shared" ca="1" si="47"/>
        <v>0</v>
      </c>
      <c r="BQ22" s="387">
        <f t="shared" ca="1" si="47"/>
        <v>0</v>
      </c>
      <c r="BR22" s="387">
        <f t="shared" ca="1" si="47"/>
        <v>0</v>
      </c>
      <c r="BS22" s="387">
        <f t="shared" ca="1" si="47"/>
        <v>0</v>
      </c>
      <c r="BT22" s="387">
        <f t="shared" ca="1" si="47"/>
        <v>0</v>
      </c>
      <c r="BU22" s="387">
        <f t="shared" ca="1" si="47"/>
        <v>0</v>
      </c>
      <c r="BV22" s="387">
        <f t="shared" ca="1" si="47"/>
        <v>0</v>
      </c>
      <c r="BW22" s="387">
        <f t="shared" ca="1" si="47"/>
        <v>0</v>
      </c>
      <c r="BX22" s="387">
        <f t="shared" ca="1" si="47"/>
        <v>0</v>
      </c>
      <c r="BY22" s="387">
        <f t="shared" ca="1" si="47"/>
        <v>0</v>
      </c>
      <c r="BZ22" s="387">
        <f t="shared" ca="1" si="47"/>
        <v>0</v>
      </c>
      <c r="CA22" s="387">
        <f t="shared" ca="1" si="47"/>
        <v>0</v>
      </c>
      <c r="CF22" s="385">
        <f t="shared" ca="1" si="28"/>
        <v>0</v>
      </c>
      <c r="CG22" s="385">
        <f t="shared" ca="1" si="29"/>
        <v>0</v>
      </c>
      <c r="CH22" s="386">
        <f t="shared" si="30"/>
        <v>0</v>
      </c>
      <c r="CI22" s="386">
        <f t="shared" ca="1" si="31"/>
        <v>0</v>
      </c>
      <c r="CJ22" s="386">
        <f t="shared" ca="1" si="32"/>
        <v>0</v>
      </c>
      <c r="CK22" s="389"/>
      <c r="CL22" s="387">
        <f t="shared" ca="1" si="48"/>
        <v>0</v>
      </c>
      <c r="CM22" s="387">
        <f t="shared" ca="1" si="48"/>
        <v>0</v>
      </c>
      <c r="CN22" s="387">
        <f t="shared" ca="1" si="48"/>
        <v>0</v>
      </c>
      <c r="CO22" s="387">
        <f t="shared" ca="1" si="48"/>
        <v>0</v>
      </c>
      <c r="CP22" s="387">
        <f t="shared" ca="1" si="48"/>
        <v>0</v>
      </c>
      <c r="CQ22" s="387">
        <f t="shared" ca="1" si="48"/>
        <v>0</v>
      </c>
      <c r="CR22" s="387">
        <f t="shared" ca="1" si="48"/>
        <v>0</v>
      </c>
      <c r="CS22" s="387">
        <f t="shared" ca="1" si="48"/>
        <v>0</v>
      </c>
      <c r="CT22" s="387">
        <f t="shared" ca="1" si="48"/>
        <v>0</v>
      </c>
      <c r="CU22" s="387">
        <f t="shared" ca="1" si="48"/>
        <v>0</v>
      </c>
      <c r="CV22" s="387">
        <f t="shared" ca="1" si="49"/>
        <v>0</v>
      </c>
      <c r="CW22" s="387">
        <f t="shared" ca="1" si="49"/>
        <v>0</v>
      </c>
      <c r="CX22" s="387">
        <f t="shared" ca="1" si="49"/>
        <v>0</v>
      </c>
      <c r="CY22" s="387">
        <f t="shared" ca="1" si="49"/>
        <v>0</v>
      </c>
      <c r="CZ22" s="387">
        <f t="shared" ca="1" si="49"/>
        <v>0</v>
      </c>
      <c r="DA22" s="387">
        <f t="shared" ca="1" si="49"/>
        <v>0</v>
      </c>
      <c r="DB22" s="387">
        <f t="shared" ca="1" si="49"/>
        <v>0</v>
      </c>
      <c r="DC22" s="387">
        <f t="shared" ca="1" si="49"/>
        <v>0</v>
      </c>
      <c r="DD22" s="387">
        <f t="shared" ca="1" si="49"/>
        <v>0</v>
      </c>
      <c r="DE22" s="387">
        <f t="shared" ca="1" si="49"/>
        <v>0</v>
      </c>
      <c r="DF22" s="387">
        <f t="shared" ca="1" si="50"/>
        <v>0</v>
      </c>
      <c r="DG22" s="387">
        <f t="shared" ca="1" si="50"/>
        <v>0</v>
      </c>
      <c r="DH22" s="387">
        <f t="shared" ca="1" si="50"/>
        <v>0</v>
      </c>
      <c r="DI22" s="387">
        <f t="shared" ca="1" si="50"/>
        <v>0</v>
      </c>
      <c r="DJ22" s="387">
        <f t="shared" ca="1" si="50"/>
        <v>0</v>
      </c>
      <c r="DK22" s="387">
        <f t="shared" ca="1" si="50"/>
        <v>0</v>
      </c>
      <c r="DL22" s="387">
        <f t="shared" ca="1" si="50"/>
        <v>0</v>
      </c>
      <c r="DM22" s="387">
        <f t="shared" ca="1" si="50"/>
        <v>0</v>
      </c>
      <c r="DN22" s="387">
        <f t="shared" ca="1" si="50"/>
        <v>0</v>
      </c>
      <c r="DO22" s="387">
        <f t="shared" ca="1" si="50"/>
        <v>0</v>
      </c>
      <c r="DP22" s="387">
        <f t="shared" ca="1" si="51"/>
        <v>0</v>
      </c>
      <c r="DQ22" s="387">
        <f t="shared" ca="1" si="51"/>
        <v>0</v>
      </c>
      <c r="DR22" s="387">
        <f t="shared" ca="1" si="51"/>
        <v>0</v>
      </c>
      <c r="DS22" s="387">
        <f t="shared" ca="1" si="51"/>
        <v>0</v>
      </c>
      <c r="DT22" s="387">
        <f t="shared" ca="1" si="51"/>
        <v>0</v>
      </c>
      <c r="DU22" s="387">
        <f t="shared" ca="1" si="51"/>
        <v>0</v>
      </c>
      <c r="DV22" s="387">
        <f t="shared" ca="1" si="51"/>
        <v>0</v>
      </c>
      <c r="DW22" s="387">
        <f t="shared" ca="1" si="51"/>
        <v>0</v>
      </c>
      <c r="DX22" s="387">
        <f t="shared" ca="1" si="51"/>
        <v>0</v>
      </c>
      <c r="DY22" s="387">
        <f t="shared" ca="1" si="51"/>
        <v>0</v>
      </c>
      <c r="DZ22" s="387">
        <f t="shared" ca="1" si="52"/>
        <v>0</v>
      </c>
      <c r="EA22" s="387">
        <f t="shared" ca="1" si="52"/>
        <v>0</v>
      </c>
      <c r="EB22" s="387">
        <f t="shared" ca="1" si="52"/>
        <v>0</v>
      </c>
      <c r="EC22" s="387">
        <f t="shared" ca="1" si="52"/>
        <v>0</v>
      </c>
      <c r="ED22" s="387">
        <f t="shared" ca="1" si="52"/>
        <v>0</v>
      </c>
      <c r="EE22" s="387">
        <f t="shared" ca="1" si="52"/>
        <v>0</v>
      </c>
      <c r="EF22" s="387">
        <f t="shared" ca="1" si="52"/>
        <v>0</v>
      </c>
      <c r="EG22" s="387">
        <f t="shared" ca="1" si="52"/>
        <v>0</v>
      </c>
      <c r="EH22" s="387">
        <f t="shared" ca="1" si="52"/>
        <v>0</v>
      </c>
      <c r="EI22" s="387">
        <f t="shared" ca="1" si="52"/>
        <v>0</v>
      </c>
      <c r="EJ22" s="387">
        <f t="shared" ca="1" si="52"/>
        <v>0</v>
      </c>
      <c r="EK22" s="387">
        <f t="shared" ca="1" si="52"/>
        <v>0</v>
      </c>
      <c r="EL22" s="387">
        <f t="shared" ca="1" si="52"/>
        <v>0</v>
      </c>
      <c r="EM22" s="387">
        <f t="shared" ca="1" si="52"/>
        <v>0</v>
      </c>
      <c r="EO22" s="695">
        <f t="shared" si="41"/>
        <v>1</v>
      </c>
      <c r="EP22" s="119">
        <f t="shared" si="42"/>
        <v>1</v>
      </c>
    </row>
    <row r="23" spans="1:146" ht="15" customHeight="1">
      <c r="A23" s="122">
        <v>16</v>
      </c>
      <c r="B23" s="123"/>
      <c r="C23" s="529"/>
      <c r="D23" s="530"/>
      <c r="E23" s="530"/>
      <c r="F23" s="531"/>
      <c r="G23" s="532" t="s">
        <v>381</v>
      </c>
      <c r="H23" s="529"/>
      <c r="I23" s="540"/>
      <c r="J23" s="540"/>
      <c r="K23" s="539"/>
      <c r="L23" s="747">
        <f>IF(ISBLANK(K23),,IF(K23&lt;'Grille des taux interet'!$B$2,'Grille des taux interet'!$C$2,IF(K23&lt;'Grille des taux interet'!$B$3,'Grille des taux interet'!$C$3,IF(K23&lt;'Grille des taux interet'!B$4,'Grille des taux interet'!$C$4,IF(K23&lt;='Grille des taux interet'!$B$5,'Grille des taux interet'!$C$5,"RIEN")))))</f>
        <v>0</v>
      </c>
      <c r="M23" s="602">
        <f t="shared" si="18"/>
        <v>0</v>
      </c>
      <c r="N23" s="663" t="str">
        <f t="shared" si="38"/>
        <v/>
      </c>
      <c r="O23" s="649"/>
      <c r="P23" s="649"/>
      <c r="Q23" s="649"/>
      <c r="R23" s="649"/>
      <c r="S23" s="656"/>
      <c r="T23" s="385">
        <f t="shared" ca="1" si="19"/>
        <v>0</v>
      </c>
      <c r="U23" s="385">
        <f t="shared" ca="1" si="20"/>
        <v>0</v>
      </c>
      <c r="V23" s="386">
        <f t="shared" si="21"/>
        <v>0</v>
      </c>
      <c r="W23" s="386">
        <f t="shared" ca="1" si="39"/>
        <v>0</v>
      </c>
      <c r="X23" s="386">
        <f t="shared" ca="1" si="40"/>
        <v>0</v>
      </c>
      <c r="Y23" s="389">
        <f t="shared" si="22"/>
        <v>1900</v>
      </c>
      <c r="Z23" s="387">
        <f t="shared" ca="1" si="43"/>
        <v>0</v>
      </c>
      <c r="AA23" s="387">
        <f t="shared" ca="1" si="43"/>
        <v>0</v>
      </c>
      <c r="AB23" s="387">
        <f t="shared" ca="1" si="43"/>
        <v>0</v>
      </c>
      <c r="AC23" s="387">
        <f t="shared" ca="1" si="43"/>
        <v>0</v>
      </c>
      <c r="AD23" s="387">
        <f t="shared" ca="1" si="43"/>
        <v>0</v>
      </c>
      <c r="AE23" s="387">
        <f t="shared" ca="1" si="43"/>
        <v>0</v>
      </c>
      <c r="AF23" s="387">
        <f t="shared" ca="1" si="43"/>
        <v>0</v>
      </c>
      <c r="AG23" s="387">
        <f t="shared" ca="1" si="43"/>
        <v>0</v>
      </c>
      <c r="AH23" s="387">
        <f t="shared" ca="1" si="43"/>
        <v>0</v>
      </c>
      <c r="AI23" s="387">
        <f t="shared" ca="1" si="43"/>
        <v>0</v>
      </c>
      <c r="AJ23" s="387">
        <f t="shared" ca="1" si="44"/>
        <v>0</v>
      </c>
      <c r="AK23" s="387">
        <f t="shared" ca="1" si="44"/>
        <v>0</v>
      </c>
      <c r="AL23" s="387">
        <f t="shared" ca="1" si="44"/>
        <v>0</v>
      </c>
      <c r="AM23" s="387">
        <f t="shared" ca="1" si="44"/>
        <v>0</v>
      </c>
      <c r="AN23" s="387">
        <f t="shared" ca="1" si="44"/>
        <v>0</v>
      </c>
      <c r="AO23" s="387">
        <f t="shared" ca="1" si="44"/>
        <v>0</v>
      </c>
      <c r="AP23" s="387">
        <f t="shared" ca="1" si="44"/>
        <v>0</v>
      </c>
      <c r="AQ23" s="387">
        <f t="shared" ca="1" si="44"/>
        <v>0</v>
      </c>
      <c r="AR23" s="387">
        <f t="shared" ca="1" si="44"/>
        <v>0</v>
      </c>
      <c r="AS23" s="387">
        <f t="shared" ca="1" si="44"/>
        <v>0</v>
      </c>
      <c r="AT23" s="387">
        <f t="shared" ca="1" si="45"/>
        <v>0</v>
      </c>
      <c r="AU23" s="387">
        <f t="shared" ca="1" si="45"/>
        <v>0</v>
      </c>
      <c r="AV23" s="387">
        <f t="shared" ca="1" si="45"/>
        <v>0</v>
      </c>
      <c r="AW23" s="387">
        <f t="shared" ca="1" si="45"/>
        <v>0</v>
      </c>
      <c r="AX23" s="387">
        <f t="shared" ca="1" si="45"/>
        <v>0</v>
      </c>
      <c r="AY23" s="387">
        <f t="shared" ca="1" si="45"/>
        <v>0</v>
      </c>
      <c r="AZ23" s="387">
        <f t="shared" ca="1" si="45"/>
        <v>0</v>
      </c>
      <c r="BA23" s="387">
        <f t="shared" ca="1" si="45"/>
        <v>0</v>
      </c>
      <c r="BB23" s="387">
        <f t="shared" ca="1" si="45"/>
        <v>0</v>
      </c>
      <c r="BC23" s="387">
        <f t="shared" ca="1" si="45"/>
        <v>0</v>
      </c>
      <c r="BD23" s="387">
        <f t="shared" ca="1" si="46"/>
        <v>0</v>
      </c>
      <c r="BE23" s="387">
        <f t="shared" ca="1" si="46"/>
        <v>0</v>
      </c>
      <c r="BF23" s="387">
        <f t="shared" ca="1" si="46"/>
        <v>0</v>
      </c>
      <c r="BG23" s="387">
        <f t="shared" ca="1" si="46"/>
        <v>0</v>
      </c>
      <c r="BH23" s="387">
        <f t="shared" ca="1" si="46"/>
        <v>0</v>
      </c>
      <c r="BI23" s="387">
        <f t="shared" ca="1" si="46"/>
        <v>0</v>
      </c>
      <c r="BJ23" s="387">
        <f t="shared" ca="1" si="46"/>
        <v>0</v>
      </c>
      <c r="BK23" s="387">
        <f t="shared" ca="1" si="46"/>
        <v>0</v>
      </c>
      <c r="BL23" s="387">
        <f t="shared" ca="1" si="46"/>
        <v>0</v>
      </c>
      <c r="BM23" s="387">
        <f t="shared" ca="1" si="46"/>
        <v>0</v>
      </c>
      <c r="BN23" s="387">
        <f t="shared" ca="1" si="47"/>
        <v>0</v>
      </c>
      <c r="BO23" s="387">
        <f t="shared" ca="1" si="47"/>
        <v>0</v>
      </c>
      <c r="BP23" s="387">
        <f t="shared" ca="1" si="47"/>
        <v>0</v>
      </c>
      <c r="BQ23" s="387">
        <f t="shared" ca="1" si="47"/>
        <v>0</v>
      </c>
      <c r="BR23" s="387">
        <f t="shared" ca="1" si="47"/>
        <v>0</v>
      </c>
      <c r="BS23" s="387">
        <f t="shared" ca="1" si="47"/>
        <v>0</v>
      </c>
      <c r="BT23" s="387">
        <f t="shared" ca="1" si="47"/>
        <v>0</v>
      </c>
      <c r="BU23" s="387">
        <f t="shared" ca="1" si="47"/>
        <v>0</v>
      </c>
      <c r="BV23" s="387">
        <f t="shared" ca="1" si="47"/>
        <v>0</v>
      </c>
      <c r="BW23" s="387">
        <f t="shared" ca="1" si="47"/>
        <v>0</v>
      </c>
      <c r="BX23" s="387">
        <f t="shared" ca="1" si="47"/>
        <v>0</v>
      </c>
      <c r="BY23" s="387">
        <f t="shared" ca="1" si="47"/>
        <v>0</v>
      </c>
      <c r="BZ23" s="387">
        <f t="shared" ca="1" si="47"/>
        <v>0</v>
      </c>
      <c r="CA23" s="387">
        <f t="shared" ca="1" si="47"/>
        <v>0</v>
      </c>
      <c r="CF23" s="385">
        <f t="shared" ca="1" si="28"/>
        <v>0</v>
      </c>
      <c r="CG23" s="385">
        <f t="shared" ca="1" si="29"/>
        <v>0</v>
      </c>
      <c r="CH23" s="386">
        <f t="shared" si="30"/>
        <v>0</v>
      </c>
      <c r="CI23" s="386">
        <f t="shared" ca="1" si="31"/>
        <v>0</v>
      </c>
      <c r="CJ23" s="386">
        <f t="shared" ca="1" si="32"/>
        <v>0</v>
      </c>
      <c r="CK23" s="389"/>
      <c r="CL23" s="387">
        <f t="shared" ca="1" si="48"/>
        <v>0</v>
      </c>
      <c r="CM23" s="387">
        <f t="shared" ca="1" si="48"/>
        <v>0</v>
      </c>
      <c r="CN23" s="387">
        <f t="shared" ca="1" si="48"/>
        <v>0</v>
      </c>
      <c r="CO23" s="387">
        <f t="shared" ca="1" si="48"/>
        <v>0</v>
      </c>
      <c r="CP23" s="387">
        <f t="shared" ca="1" si="48"/>
        <v>0</v>
      </c>
      <c r="CQ23" s="387">
        <f t="shared" ca="1" si="48"/>
        <v>0</v>
      </c>
      <c r="CR23" s="387">
        <f t="shared" ca="1" si="48"/>
        <v>0</v>
      </c>
      <c r="CS23" s="387">
        <f t="shared" ca="1" si="48"/>
        <v>0</v>
      </c>
      <c r="CT23" s="387">
        <f t="shared" ca="1" si="48"/>
        <v>0</v>
      </c>
      <c r="CU23" s="387">
        <f t="shared" ca="1" si="48"/>
        <v>0</v>
      </c>
      <c r="CV23" s="387">
        <f t="shared" ca="1" si="49"/>
        <v>0</v>
      </c>
      <c r="CW23" s="387">
        <f t="shared" ca="1" si="49"/>
        <v>0</v>
      </c>
      <c r="CX23" s="387">
        <f t="shared" ca="1" si="49"/>
        <v>0</v>
      </c>
      <c r="CY23" s="387">
        <f t="shared" ca="1" si="49"/>
        <v>0</v>
      </c>
      <c r="CZ23" s="387">
        <f t="shared" ca="1" si="49"/>
        <v>0</v>
      </c>
      <c r="DA23" s="387">
        <f t="shared" ca="1" si="49"/>
        <v>0</v>
      </c>
      <c r="DB23" s="387">
        <f t="shared" ca="1" si="49"/>
        <v>0</v>
      </c>
      <c r="DC23" s="387">
        <f t="shared" ca="1" si="49"/>
        <v>0</v>
      </c>
      <c r="DD23" s="387">
        <f t="shared" ca="1" si="49"/>
        <v>0</v>
      </c>
      <c r="DE23" s="387">
        <f t="shared" ca="1" si="49"/>
        <v>0</v>
      </c>
      <c r="DF23" s="387">
        <f t="shared" ca="1" si="50"/>
        <v>0</v>
      </c>
      <c r="DG23" s="387">
        <f t="shared" ca="1" si="50"/>
        <v>0</v>
      </c>
      <c r="DH23" s="387">
        <f t="shared" ca="1" si="50"/>
        <v>0</v>
      </c>
      <c r="DI23" s="387">
        <f t="shared" ca="1" si="50"/>
        <v>0</v>
      </c>
      <c r="DJ23" s="387">
        <f t="shared" ca="1" si="50"/>
        <v>0</v>
      </c>
      <c r="DK23" s="387">
        <f t="shared" ca="1" si="50"/>
        <v>0</v>
      </c>
      <c r="DL23" s="387">
        <f t="shared" ca="1" si="50"/>
        <v>0</v>
      </c>
      <c r="DM23" s="387">
        <f t="shared" ca="1" si="50"/>
        <v>0</v>
      </c>
      <c r="DN23" s="387">
        <f t="shared" ca="1" si="50"/>
        <v>0</v>
      </c>
      <c r="DO23" s="387">
        <f t="shared" ca="1" si="50"/>
        <v>0</v>
      </c>
      <c r="DP23" s="387">
        <f t="shared" ca="1" si="51"/>
        <v>0</v>
      </c>
      <c r="DQ23" s="387">
        <f t="shared" ca="1" si="51"/>
        <v>0</v>
      </c>
      <c r="DR23" s="387">
        <f t="shared" ca="1" si="51"/>
        <v>0</v>
      </c>
      <c r="DS23" s="387">
        <f t="shared" ca="1" si="51"/>
        <v>0</v>
      </c>
      <c r="DT23" s="387">
        <f t="shared" ca="1" si="51"/>
        <v>0</v>
      </c>
      <c r="DU23" s="387">
        <f t="shared" ca="1" si="51"/>
        <v>0</v>
      </c>
      <c r="DV23" s="387">
        <f t="shared" ca="1" si="51"/>
        <v>0</v>
      </c>
      <c r="DW23" s="387">
        <f t="shared" ca="1" si="51"/>
        <v>0</v>
      </c>
      <c r="DX23" s="387">
        <f t="shared" ca="1" si="51"/>
        <v>0</v>
      </c>
      <c r="DY23" s="387">
        <f t="shared" ca="1" si="51"/>
        <v>0</v>
      </c>
      <c r="DZ23" s="387">
        <f t="shared" ca="1" si="52"/>
        <v>0</v>
      </c>
      <c r="EA23" s="387">
        <f t="shared" ca="1" si="52"/>
        <v>0</v>
      </c>
      <c r="EB23" s="387">
        <f t="shared" ca="1" si="52"/>
        <v>0</v>
      </c>
      <c r="EC23" s="387">
        <f t="shared" ca="1" si="52"/>
        <v>0</v>
      </c>
      <c r="ED23" s="387">
        <f t="shared" ca="1" si="52"/>
        <v>0</v>
      </c>
      <c r="EE23" s="387">
        <f t="shared" ca="1" si="52"/>
        <v>0</v>
      </c>
      <c r="EF23" s="387">
        <f t="shared" ca="1" si="52"/>
        <v>0</v>
      </c>
      <c r="EG23" s="387">
        <f t="shared" ca="1" si="52"/>
        <v>0</v>
      </c>
      <c r="EH23" s="387">
        <f t="shared" ca="1" si="52"/>
        <v>0</v>
      </c>
      <c r="EI23" s="387">
        <f t="shared" ca="1" si="52"/>
        <v>0</v>
      </c>
      <c r="EJ23" s="387">
        <f t="shared" ca="1" si="52"/>
        <v>0</v>
      </c>
      <c r="EK23" s="387">
        <f t="shared" ca="1" si="52"/>
        <v>0</v>
      </c>
      <c r="EL23" s="387">
        <f t="shared" ca="1" si="52"/>
        <v>0</v>
      </c>
      <c r="EM23" s="387">
        <f t="shared" ca="1" si="52"/>
        <v>0</v>
      </c>
      <c r="EO23" s="695">
        <f t="shared" si="41"/>
        <v>1</v>
      </c>
      <c r="EP23" s="119">
        <f t="shared" si="42"/>
        <v>1</v>
      </c>
    </row>
    <row r="24" spans="1:146" ht="15" customHeight="1">
      <c r="A24" s="122">
        <v>17</v>
      </c>
      <c r="B24" s="123"/>
      <c r="C24" s="529"/>
      <c r="D24" s="530"/>
      <c r="E24" s="530"/>
      <c r="F24" s="531"/>
      <c r="G24" s="532" t="s">
        <v>381</v>
      </c>
      <c r="H24" s="529"/>
      <c r="I24" s="540"/>
      <c r="J24" s="540"/>
      <c r="K24" s="539"/>
      <c r="L24" s="747">
        <f>IF(ISBLANK(K24),,IF(K24&lt;'Grille des taux interet'!$B$2,'Grille des taux interet'!$C$2,IF(K24&lt;'Grille des taux interet'!$B$3,'Grille des taux interet'!$C$3,IF(K24&lt;'Grille des taux interet'!B$4,'Grille des taux interet'!$C$4,IF(K24&lt;='Grille des taux interet'!$B$5,'Grille des taux interet'!$C$5,"RIEN")))))</f>
        <v>0</v>
      </c>
      <c r="M24" s="602">
        <f t="shared" si="18"/>
        <v>0</v>
      </c>
      <c r="N24" s="663" t="str">
        <f t="shared" si="38"/>
        <v/>
      </c>
      <c r="O24" s="649"/>
      <c r="P24" s="649"/>
      <c r="Q24" s="649"/>
      <c r="R24" s="649"/>
      <c r="S24" s="656"/>
      <c r="T24" s="385">
        <f t="shared" ca="1" si="19"/>
        <v>0</v>
      </c>
      <c r="U24" s="385">
        <f t="shared" ca="1" si="20"/>
        <v>0</v>
      </c>
      <c r="V24" s="386">
        <f t="shared" si="21"/>
        <v>0</v>
      </c>
      <c r="W24" s="386">
        <f t="shared" ca="1" si="39"/>
        <v>0</v>
      </c>
      <c r="X24" s="386">
        <f t="shared" ca="1" si="40"/>
        <v>0</v>
      </c>
      <c r="Y24" s="389">
        <f t="shared" si="22"/>
        <v>1900</v>
      </c>
      <c r="Z24" s="387">
        <f t="shared" ca="1" si="43"/>
        <v>0</v>
      </c>
      <c r="AA24" s="387">
        <f t="shared" ca="1" si="43"/>
        <v>0</v>
      </c>
      <c r="AB24" s="387">
        <f t="shared" ca="1" si="43"/>
        <v>0</v>
      </c>
      <c r="AC24" s="387">
        <f t="shared" ca="1" si="43"/>
        <v>0</v>
      </c>
      <c r="AD24" s="387">
        <f t="shared" ca="1" si="43"/>
        <v>0</v>
      </c>
      <c r="AE24" s="387">
        <f t="shared" ca="1" si="43"/>
        <v>0</v>
      </c>
      <c r="AF24" s="387">
        <f t="shared" ca="1" si="43"/>
        <v>0</v>
      </c>
      <c r="AG24" s="387">
        <f t="shared" ca="1" si="43"/>
        <v>0</v>
      </c>
      <c r="AH24" s="387">
        <f t="shared" ca="1" si="43"/>
        <v>0</v>
      </c>
      <c r="AI24" s="387">
        <f t="shared" ca="1" si="43"/>
        <v>0</v>
      </c>
      <c r="AJ24" s="387">
        <f t="shared" ca="1" si="44"/>
        <v>0</v>
      </c>
      <c r="AK24" s="387">
        <f t="shared" ca="1" si="44"/>
        <v>0</v>
      </c>
      <c r="AL24" s="387">
        <f t="shared" ca="1" si="44"/>
        <v>0</v>
      </c>
      <c r="AM24" s="387">
        <f t="shared" ca="1" si="44"/>
        <v>0</v>
      </c>
      <c r="AN24" s="387">
        <f t="shared" ca="1" si="44"/>
        <v>0</v>
      </c>
      <c r="AO24" s="387">
        <f t="shared" ca="1" si="44"/>
        <v>0</v>
      </c>
      <c r="AP24" s="387">
        <f t="shared" ca="1" si="44"/>
        <v>0</v>
      </c>
      <c r="AQ24" s="387">
        <f t="shared" ca="1" si="44"/>
        <v>0</v>
      </c>
      <c r="AR24" s="387">
        <f t="shared" ca="1" si="44"/>
        <v>0</v>
      </c>
      <c r="AS24" s="387">
        <f t="shared" ca="1" si="44"/>
        <v>0</v>
      </c>
      <c r="AT24" s="387">
        <f t="shared" ca="1" si="45"/>
        <v>0</v>
      </c>
      <c r="AU24" s="387">
        <f t="shared" ca="1" si="45"/>
        <v>0</v>
      </c>
      <c r="AV24" s="387">
        <f t="shared" ca="1" si="45"/>
        <v>0</v>
      </c>
      <c r="AW24" s="387">
        <f t="shared" ca="1" si="45"/>
        <v>0</v>
      </c>
      <c r="AX24" s="387">
        <f t="shared" ca="1" si="45"/>
        <v>0</v>
      </c>
      <c r="AY24" s="387">
        <f t="shared" ca="1" si="45"/>
        <v>0</v>
      </c>
      <c r="AZ24" s="387">
        <f t="shared" ca="1" si="45"/>
        <v>0</v>
      </c>
      <c r="BA24" s="387">
        <f t="shared" ca="1" si="45"/>
        <v>0</v>
      </c>
      <c r="BB24" s="387">
        <f t="shared" ca="1" si="45"/>
        <v>0</v>
      </c>
      <c r="BC24" s="387">
        <f t="shared" ca="1" si="45"/>
        <v>0</v>
      </c>
      <c r="BD24" s="387">
        <f t="shared" ca="1" si="46"/>
        <v>0</v>
      </c>
      <c r="BE24" s="387">
        <f t="shared" ca="1" si="46"/>
        <v>0</v>
      </c>
      <c r="BF24" s="387">
        <f t="shared" ca="1" si="46"/>
        <v>0</v>
      </c>
      <c r="BG24" s="387">
        <f t="shared" ca="1" si="46"/>
        <v>0</v>
      </c>
      <c r="BH24" s="387">
        <f t="shared" ca="1" si="46"/>
        <v>0</v>
      </c>
      <c r="BI24" s="387">
        <f t="shared" ca="1" si="46"/>
        <v>0</v>
      </c>
      <c r="BJ24" s="387">
        <f t="shared" ca="1" si="46"/>
        <v>0</v>
      </c>
      <c r="BK24" s="387">
        <f t="shared" ca="1" si="46"/>
        <v>0</v>
      </c>
      <c r="BL24" s="387">
        <f t="shared" ca="1" si="46"/>
        <v>0</v>
      </c>
      <c r="BM24" s="387">
        <f t="shared" ca="1" si="46"/>
        <v>0</v>
      </c>
      <c r="BN24" s="387">
        <f t="shared" ca="1" si="47"/>
        <v>0</v>
      </c>
      <c r="BO24" s="387">
        <f t="shared" ca="1" si="47"/>
        <v>0</v>
      </c>
      <c r="BP24" s="387">
        <f t="shared" ca="1" si="47"/>
        <v>0</v>
      </c>
      <c r="BQ24" s="387">
        <f t="shared" ca="1" si="47"/>
        <v>0</v>
      </c>
      <c r="BR24" s="387">
        <f t="shared" ca="1" si="47"/>
        <v>0</v>
      </c>
      <c r="BS24" s="387">
        <f t="shared" ca="1" si="47"/>
        <v>0</v>
      </c>
      <c r="BT24" s="387">
        <f t="shared" ca="1" si="47"/>
        <v>0</v>
      </c>
      <c r="BU24" s="387">
        <f t="shared" ca="1" si="47"/>
        <v>0</v>
      </c>
      <c r="BV24" s="387">
        <f t="shared" ca="1" si="47"/>
        <v>0</v>
      </c>
      <c r="BW24" s="387">
        <f t="shared" ca="1" si="47"/>
        <v>0</v>
      </c>
      <c r="BX24" s="387">
        <f t="shared" ca="1" si="47"/>
        <v>0</v>
      </c>
      <c r="BY24" s="387">
        <f t="shared" ca="1" si="47"/>
        <v>0</v>
      </c>
      <c r="BZ24" s="387">
        <f t="shared" ca="1" si="47"/>
        <v>0</v>
      </c>
      <c r="CA24" s="387">
        <f t="shared" ca="1" si="47"/>
        <v>0</v>
      </c>
      <c r="CF24" s="385">
        <f t="shared" ca="1" si="28"/>
        <v>0</v>
      </c>
      <c r="CG24" s="385">
        <f t="shared" ca="1" si="29"/>
        <v>0</v>
      </c>
      <c r="CH24" s="386">
        <f t="shared" si="30"/>
        <v>0</v>
      </c>
      <c r="CI24" s="386">
        <f t="shared" ca="1" si="31"/>
        <v>0</v>
      </c>
      <c r="CJ24" s="386">
        <f t="shared" ca="1" si="32"/>
        <v>0</v>
      </c>
      <c r="CK24" s="389"/>
      <c r="CL24" s="387">
        <f t="shared" ca="1" si="48"/>
        <v>0</v>
      </c>
      <c r="CM24" s="387">
        <f t="shared" ca="1" si="48"/>
        <v>0</v>
      </c>
      <c r="CN24" s="387">
        <f t="shared" ca="1" si="48"/>
        <v>0</v>
      </c>
      <c r="CO24" s="387">
        <f t="shared" ca="1" si="48"/>
        <v>0</v>
      </c>
      <c r="CP24" s="387">
        <f t="shared" ca="1" si="48"/>
        <v>0</v>
      </c>
      <c r="CQ24" s="387">
        <f t="shared" ca="1" si="48"/>
        <v>0</v>
      </c>
      <c r="CR24" s="387">
        <f t="shared" ca="1" si="48"/>
        <v>0</v>
      </c>
      <c r="CS24" s="387">
        <f t="shared" ca="1" si="48"/>
        <v>0</v>
      </c>
      <c r="CT24" s="387">
        <f t="shared" ca="1" si="48"/>
        <v>0</v>
      </c>
      <c r="CU24" s="387">
        <f t="shared" ca="1" si="48"/>
        <v>0</v>
      </c>
      <c r="CV24" s="387">
        <f t="shared" ca="1" si="49"/>
        <v>0</v>
      </c>
      <c r="CW24" s="387">
        <f t="shared" ca="1" si="49"/>
        <v>0</v>
      </c>
      <c r="CX24" s="387">
        <f t="shared" ca="1" si="49"/>
        <v>0</v>
      </c>
      <c r="CY24" s="387">
        <f t="shared" ca="1" si="49"/>
        <v>0</v>
      </c>
      <c r="CZ24" s="387">
        <f t="shared" ca="1" si="49"/>
        <v>0</v>
      </c>
      <c r="DA24" s="387">
        <f t="shared" ca="1" si="49"/>
        <v>0</v>
      </c>
      <c r="DB24" s="387">
        <f t="shared" ca="1" si="49"/>
        <v>0</v>
      </c>
      <c r="DC24" s="387">
        <f t="shared" ca="1" si="49"/>
        <v>0</v>
      </c>
      <c r="DD24" s="387">
        <f t="shared" ca="1" si="49"/>
        <v>0</v>
      </c>
      <c r="DE24" s="387">
        <f t="shared" ca="1" si="49"/>
        <v>0</v>
      </c>
      <c r="DF24" s="387">
        <f t="shared" ca="1" si="50"/>
        <v>0</v>
      </c>
      <c r="DG24" s="387">
        <f t="shared" ca="1" si="50"/>
        <v>0</v>
      </c>
      <c r="DH24" s="387">
        <f t="shared" ca="1" si="50"/>
        <v>0</v>
      </c>
      <c r="DI24" s="387">
        <f t="shared" ca="1" si="50"/>
        <v>0</v>
      </c>
      <c r="DJ24" s="387">
        <f t="shared" ca="1" si="50"/>
        <v>0</v>
      </c>
      <c r="DK24" s="387">
        <f t="shared" ca="1" si="50"/>
        <v>0</v>
      </c>
      <c r="DL24" s="387">
        <f t="shared" ca="1" si="50"/>
        <v>0</v>
      </c>
      <c r="DM24" s="387">
        <f t="shared" ca="1" si="50"/>
        <v>0</v>
      </c>
      <c r="DN24" s="387">
        <f t="shared" ca="1" si="50"/>
        <v>0</v>
      </c>
      <c r="DO24" s="387">
        <f t="shared" ca="1" si="50"/>
        <v>0</v>
      </c>
      <c r="DP24" s="387">
        <f t="shared" ca="1" si="51"/>
        <v>0</v>
      </c>
      <c r="DQ24" s="387">
        <f t="shared" ca="1" si="51"/>
        <v>0</v>
      </c>
      <c r="DR24" s="387">
        <f t="shared" ca="1" si="51"/>
        <v>0</v>
      </c>
      <c r="DS24" s="387">
        <f t="shared" ca="1" si="51"/>
        <v>0</v>
      </c>
      <c r="DT24" s="387">
        <f t="shared" ca="1" si="51"/>
        <v>0</v>
      </c>
      <c r="DU24" s="387">
        <f t="shared" ca="1" si="51"/>
        <v>0</v>
      </c>
      <c r="DV24" s="387">
        <f t="shared" ca="1" si="51"/>
        <v>0</v>
      </c>
      <c r="DW24" s="387">
        <f t="shared" ca="1" si="51"/>
        <v>0</v>
      </c>
      <c r="DX24" s="387">
        <f t="shared" ca="1" si="51"/>
        <v>0</v>
      </c>
      <c r="DY24" s="387">
        <f t="shared" ca="1" si="51"/>
        <v>0</v>
      </c>
      <c r="DZ24" s="387">
        <f t="shared" ca="1" si="52"/>
        <v>0</v>
      </c>
      <c r="EA24" s="387">
        <f t="shared" ca="1" si="52"/>
        <v>0</v>
      </c>
      <c r="EB24" s="387">
        <f t="shared" ca="1" si="52"/>
        <v>0</v>
      </c>
      <c r="EC24" s="387">
        <f t="shared" ca="1" si="52"/>
        <v>0</v>
      </c>
      <c r="ED24" s="387">
        <f t="shared" ca="1" si="52"/>
        <v>0</v>
      </c>
      <c r="EE24" s="387">
        <f t="shared" ca="1" si="52"/>
        <v>0</v>
      </c>
      <c r="EF24" s="387">
        <f t="shared" ca="1" si="52"/>
        <v>0</v>
      </c>
      <c r="EG24" s="387">
        <f t="shared" ca="1" si="52"/>
        <v>0</v>
      </c>
      <c r="EH24" s="387">
        <f t="shared" ca="1" si="52"/>
        <v>0</v>
      </c>
      <c r="EI24" s="387">
        <f t="shared" ca="1" si="52"/>
        <v>0</v>
      </c>
      <c r="EJ24" s="387">
        <f t="shared" ca="1" si="52"/>
        <v>0</v>
      </c>
      <c r="EK24" s="387">
        <f t="shared" ca="1" si="52"/>
        <v>0</v>
      </c>
      <c r="EL24" s="387">
        <f t="shared" ca="1" si="52"/>
        <v>0</v>
      </c>
      <c r="EM24" s="387">
        <f t="shared" ca="1" si="52"/>
        <v>0</v>
      </c>
      <c r="EO24" s="695">
        <f t="shared" si="41"/>
        <v>1</v>
      </c>
      <c r="EP24" s="119">
        <f t="shared" si="42"/>
        <v>1</v>
      </c>
    </row>
    <row r="25" spans="1:146" ht="15" customHeight="1">
      <c r="A25" s="122">
        <v>18</v>
      </c>
      <c r="B25" s="123"/>
      <c r="C25" s="529"/>
      <c r="D25" s="530"/>
      <c r="E25" s="530"/>
      <c r="F25" s="531"/>
      <c r="G25" s="532" t="s">
        <v>381</v>
      </c>
      <c r="H25" s="529"/>
      <c r="I25" s="540"/>
      <c r="J25" s="540"/>
      <c r="K25" s="539"/>
      <c r="L25" s="747">
        <f>IF(ISBLANK(K25),,IF(K25&lt;'Grille des taux interet'!$B$2,'Grille des taux interet'!$C$2,IF(K25&lt;'Grille des taux interet'!$B$3,'Grille des taux interet'!$C$3,IF(K25&lt;'Grille des taux interet'!B$4,'Grille des taux interet'!$C$4,IF(K25&lt;='Grille des taux interet'!$B$5,'Grille des taux interet'!$C$5,"RIEN")))))</f>
        <v>0</v>
      </c>
      <c r="M25" s="602">
        <f t="shared" si="18"/>
        <v>0</v>
      </c>
      <c r="N25" s="663" t="str">
        <f t="shared" si="38"/>
        <v/>
      </c>
      <c r="O25" s="649"/>
      <c r="P25" s="649"/>
      <c r="Q25" s="649"/>
      <c r="R25" s="649"/>
      <c r="S25" s="656"/>
      <c r="T25" s="385">
        <f t="shared" ca="1" si="19"/>
        <v>0</v>
      </c>
      <c r="U25" s="385">
        <f t="shared" ca="1" si="20"/>
        <v>0</v>
      </c>
      <c r="V25" s="386">
        <f t="shared" si="21"/>
        <v>0</v>
      </c>
      <c r="W25" s="386">
        <f t="shared" ca="1" si="39"/>
        <v>0</v>
      </c>
      <c r="X25" s="386">
        <f t="shared" ca="1" si="40"/>
        <v>0</v>
      </c>
      <c r="Y25" s="389">
        <f t="shared" si="22"/>
        <v>1900</v>
      </c>
      <c r="Z25" s="387">
        <f t="shared" ca="1" si="43"/>
        <v>0</v>
      </c>
      <c r="AA25" s="387">
        <f t="shared" ca="1" si="43"/>
        <v>0</v>
      </c>
      <c r="AB25" s="387">
        <f t="shared" ca="1" si="43"/>
        <v>0</v>
      </c>
      <c r="AC25" s="387">
        <f t="shared" ca="1" si="43"/>
        <v>0</v>
      </c>
      <c r="AD25" s="387">
        <f t="shared" ca="1" si="43"/>
        <v>0</v>
      </c>
      <c r="AE25" s="387">
        <f t="shared" ca="1" si="43"/>
        <v>0</v>
      </c>
      <c r="AF25" s="387">
        <f t="shared" ca="1" si="43"/>
        <v>0</v>
      </c>
      <c r="AG25" s="387">
        <f t="shared" ca="1" si="43"/>
        <v>0</v>
      </c>
      <c r="AH25" s="387">
        <f t="shared" ca="1" si="43"/>
        <v>0</v>
      </c>
      <c r="AI25" s="387">
        <f t="shared" ca="1" si="43"/>
        <v>0</v>
      </c>
      <c r="AJ25" s="387">
        <f t="shared" ca="1" si="44"/>
        <v>0</v>
      </c>
      <c r="AK25" s="387">
        <f t="shared" ca="1" si="44"/>
        <v>0</v>
      </c>
      <c r="AL25" s="387">
        <f t="shared" ca="1" si="44"/>
        <v>0</v>
      </c>
      <c r="AM25" s="387">
        <f t="shared" ca="1" si="44"/>
        <v>0</v>
      </c>
      <c r="AN25" s="387">
        <f t="shared" ca="1" si="44"/>
        <v>0</v>
      </c>
      <c r="AO25" s="387">
        <f t="shared" ca="1" si="44"/>
        <v>0</v>
      </c>
      <c r="AP25" s="387">
        <f t="shared" ca="1" si="44"/>
        <v>0</v>
      </c>
      <c r="AQ25" s="387">
        <f t="shared" ca="1" si="44"/>
        <v>0</v>
      </c>
      <c r="AR25" s="387">
        <f t="shared" ca="1" si="44"/>
        <v>0</v>
      </c>
      <c r="AS25" s="387">
        <f t="shared" ca="1" si="44"/>
        <v>0</v>
      </c>
      <c r="AT25" s="387">
        <f t="shared" ca="1" si="45"/>
        <v>0</v>
      </c>
      <c r="AU25" s="387">
        <f t="shared" ca="1" si="45"/>
        <v>0</v>
      </c>
      <c r="AV25" s="387">
        <f t="shared" ca="1" si="45"/>
        <v>0</v>
      </c>
      <c r="AW25" s="387">
        <f t="shared" ca="1" si="45"/>
        <v>0</v>
      </c>
      <c r="AX25" s="387">
        <f t="shared" ca="1" si="45"/>
        <v>0</v>
      </c>
      <c r="AY25" s="387">
        <f t="shared" ca="1" si="45"/>
        <v>0</v>
      </c>
      <c r="AZ25" s="387">
        <f t="shared" ca="1" si="45"/>
        <v>0</v>
      </c>
      <c r="BA25" s="387">
        <f t="shared" ca="1" si="45"/>
        <v>0</v>
      </c>
      <c r="BB25" s="387">
        <f t="shared" ca="1" si="45"/>
        <v>0</v>
      </c>
      <c r="BC25" s="387">
        <f t="shared" ca="1" si="45"/>
        <v>0</v>
      </c>
      <c r="BD25" s="387">
        <f t="shared" ca="1" si="46"/>
        <v>0</v>
      </c>
      <c r="BE25" s="387">
        <f t="shared" ca="1" si="46"/>
        <v>0</v>
      </c>
      <c r="BF25" s="387">
        <f t="shared" ca="1" si="46"/>
        <v>0</v>
      </c>
      <c r="BG25" s="387">
        <f t="shared" ca="1" si="46"/>
        <v>0</v>
      </c>
      <c r="BH25" s="387">
        <f t="shared" ca="1" si="46"/>
        <v>0</v>
      </c>
      <c r="BI25" s="387">
        <f t="shared" ca="1" si="46"/>
        <v>0</v>
      </c>
      <c r="BJ25" s="387">
        <f t="shared" ca="1" si="46"/>
        <v>0</v>
      </c>
      <c r="BK25" s="387">
        <f t="shared" ca="1" si="46"/>
        <v>0</v>
      </c>
      <c r="BL25" s="387">
        <f t="shared" ca="1" si="46"/>
        <v>0</v>
      </c>
      <c r="BM25" s="387">
        <f t="shared" ca="1" si="46"/>
        <v>0</v>
      </c>
      <c r="BN25" s="387">
        <f t="shared" ca="1" si="47"/>
        <v>0</v>
      </c>
      <c r="BO25" s="387">
        <f t="shared" ca="1" si="47"/>
        <v>0</v>
      </c>
      <c r="BP25" s="387">
        <f t="shared" ca="1" si="47"/>
        <v>0</v>
      </c>
      <c r="BQ25" s="387">
        <f t="shared" ca="1" si="47"/>
        <v>0</v>
      </c>
      <c r="BR25" s="387">
        <f t="shared" ca="1" si="47"/>
        <v>0</v>
      </c>
      <c r="BS25" s="387">
        <f t="shared" ca="1" si="47"/>
        <v>0</v>
      </c>
      <c r="BT25" s="387">
        <f t="shared" ca="1" si="47"/>
        <v>0</v>
      </c>
      <c r="BU25" s="387">
        <f t="shared" ca="1" si="47"/>
        <v>0</v>
      </c>
      <c r="BV25" s="387">
        <f t="shared" ca="1" si="47"/>
        <v>0</v>
      </c>
      <c r="BW25" s="387">
        <f t="shared" ca="1" si="47"/>
        <v>0</v>
      </c>
      <c r="BX25" s="387">
        <f t="shared" ca="1" si="47"/>
        <v>0</v>
      </c>
      <c r="BY25" s="387">
        <f t="shared" ca="1" si="47"/>
        <v>0</v>
      </c>
      <c r="BZ25" s="387">
        <f t="shared" ca="1" si="47"/>
        <v>0</v>
      </c>
      <c r="CA25" s="387">
        <f t="shared" ca="1" si="47"/>
        <v>0</v>
      </c>
      <c r="CF25" s="385">
        <f t="shared" ca="1" si="28"/>
        <v>0</v>
      </c>
      <c r="CG25" s="385">
        <f t="shared" ca="1" si="29"/>
        <v>0</v>
      </c>
      <c r="CH25" s="386">
        <f t="shared" si="30"/>
        <v>0</v>
      </c>
      <c r="CI25" s="386">
        <f t="shared" ca="1" si="31"/>
        <v>0</v>
      </c>
      <c r="CJ25" s="386">
        <f t="shared" ca="1" si="32"/>
        <v>0</v>
      </c>
      <c r="CK25" s="389"/>
      <c r="CL25" s="387">
        <f t="shared" ca="1" si="48"/>
        <v>0</v>
      </c>
      <c r="CM25" s="387">
        <f t="shared" ca="1" si="48"/>
        <v>0</v>
      </c>
      <c r="CN25" s="387">
        <f t="shared" ca="1" si="48"/>
        <v>0</v>
      </c>
      <c r="CO25" s="387">
        <f t="shared" ca="1" si="48"/>
        <v>0</v>
      </c>
      <c r="CP25" s="387">
        <f t="shared" ca="1" si="48"/>
        <v>0</v>
      </c>
      <c r="CQ25" s="387">
        <f t="shared" ca="1" si="48"/>
        <v>0</v>
      </c>
      <c r="CR25" s="387">
        <f t="shared" ca="1" si="48"/>
        <v>0</v>
      </c>
      <c r="CS25" s="387">
        <f t="shared" ca="1" si="48"/>
        <v>0</v>
      </c>
      <c r="CT25" s="387">
        <f t="shared" ca="1" si="48"/>
        <v>0</v>
      </c>
      <c r="CU25" s="387">
        <f t="shared" ca="1" si="48"/>
        <v>0</v>
      </c>
      <c r="CV25" s="387">
        <f t="shared" ca="1" si="49"/>
        <v>0</v>
      </c>
      <c r="CW25" s="387">
        <f t="shared" ca="1" si="49"/>
        <v>0</v>
      </c>
      <c r="CX25" s="387">
        <f t="shared" ca="1" si="49"/>
        <v>0</v>
      </c>
      <c r="CY25" s="387">
        <f t="shared" ca="1" si="49"/>
        <v>0</v>
      </c>
      <c r="CZ25" s="387">
        <f t="shared" ca="1" si="49"/>
        <v>0</v>
      </c>
      <c r="DA25" s="387">
        <f t="shared" ca="1" si="49"/>
        <v>0</v>
      </c>
      <c r="DB25" s="387">
        <f t="shared" ca="1" si="49"/>
        <v>0</v>
      </c>
      <c r="DC25" s="387">
        <f t="shared" ca="1" si="49"/>
        <v>0</v>
      </c>
      <c r="DD25" s="387">
        <f t="shared" ca="1" si="49"/>
        <v>0</v>
      </c>
      <c r="DE25" s="387">
        <f t="shared" ca="1" si="49"/>
        <v>0</v>
      </c>
      <c r="DF25" s="387">
        <f t="shared" ca="1" si="50"/>
        <v>0</v>
      </c>
      <c r="DG25" s="387">
        <f t="shared" ca="1" si="50"/>
        <v>0</v>
      </c>
      <c r="DH25" s="387">
        <f t="shared" ca="1" si="50"/>
        <v>0</v>
      </c>
      <c r="DI25" s="387">
        <f t="shared" ca="1" si="50"/>
        <v>0</v>
      </c>
      <c r="DJ25" s="387">
        <f t="shared" ca="1" si="50"/>
        <v>0</v>
      </c>
      <c r="DK25" s="387">
        <f t="shared" ca="1" si="50"/>
        <v>0</v>
      </c>
      <c r="DL25" s="387">
        <f t="shared" ca="1" si="50"/>
        <v>0</v>
      </c>
      <c r="DM25" s="387">
        <f t="shared" ca="1" si="50"/>
        <v>0</v>
      </c>
      <c r="DN25" s="387">
        <f t="shared" ca="1" si="50"/>
        <v>0</v>
      </c>
      <c r="DO25" s="387">
        <f t="shared" ca="1" si="50"/>
        <v>0</v>
      </c>
      <c r="DP25" s="387">
        <f t="shared" ca="1" si="51"/>
        <v>0</v>
      </c>
      <c r="DQ25" s="387">
        <f t="shared" ca="1" si="51"/>
        <v>0</v>
      </c>
      <c r="DR25" s="387">
        <f t="shared" ca="1" si="51"/>
        <v>0</v>
      </c>
      <c r="DS25" s="387">
        <f t="shared" ca="1" si="51"/>
        <v>0</v>
      </c>
      <c r="DT25" s="387">
        <f t="shared" ca="1" si="51"/>
        <v>0</v>
      </c>
      <c r="DU25" s="387">
        <f t="shared" ca="1" si="51"/>
        <v>0</v>
      </c>
      <c r="DV25" s="387">
        <f t="shared" ca="1" si="51"/>
        <v>0</v>
      </c>
      <c r="DW25" s="387">
        <f t="shared" ca="1" si="51"/>
        <v>0</v>
      </c>
      <c r="DX25" s="387">
        <f t="shared" ca="1" si="51"/>
        <v>0</v>
      </c>
      <c r="DY25" s="387">
        <f t="shared" ca="1" si="51"/>
        <v>0</v>
      </c>
      <c r="DZ25" s="387">
        <f t="shared" ca="1" si="52"/>
        <v>0</v>
      </c>
      <c r="EA25" s="387">
        <f t="shared" ca="1" si="52"/>
        <v>0</v>
      </c>
      <c r="EB25" s="387">
        <f t="shared" ca="1" si="52"/>
        <v>0</v>
      </c>
      <c r="EC25" s="387">
        <f t="shared" ca="1" si="52"/>
        <v>0</v>
      </c>
      <c r="ED25" s="387">
        <f t="shared" ca="1" si="52"/>
        <v>0</v>
      </c>
      <c r="EE25" s="387">
        <f t="shared" ca="1" si="52"/>
        <v>0</v>
      </c>
      <c r="EF25" s="387">
        <f t="shared" ca="1" si="52"/>
        <v>0</v>
      </c>
      <c r="EG25" s="387">
        <f t="shared" ca="1" si="52"/>
        <v>0</v>
      </c>
      <c r="EH25" s="387">
        <f t="shared" ca="1" si="52"/>
        <v>0</v>
      </c>
      <c r="EI25" s="387">
        <f t="shared" ca="1" si="52"/>
        <v>0</v>
      </c>
      <c r="EJ25" s="387">
        <f t="shared" ca="1" si="52"/>
        <v>0</v>
      </c>
      <c r="EK25" s="387">
        <f t="shared" ca="1" si="52"/>
        <v>0</v>
      </c>
      <c r="EL25" s="387">
        <f t="shared" ca="1" si="52"/>
        <v>0</v>
      </c>
      <c r="EM25" s="387">
        <f t="shared" ca="1" si="52"/>
        <v>0</v>
      </c>
      <c r="EO25" s="695">
        <f t="shared" si="41"/>
        <v>1</v>
      </c>
      <c r="EP25" s="119">
        <f t="shared" si="42"/>
        <v>1</v>
      </c>
    </row>
    <row r="26" spans="1:146" ht="15" customHeight="1">
      <c r="A26" s="122">
        <v>19</v>
      </c>
      <c r="B26" s="123"/>
      <c r="C26" s="529"/>
      <c r="D26" s="530"/>
      <c r="E26" s="530"/>
      <c r="F26" s="531"/>
      <c r="G26" s="532" t="s">
        <v>381</v>
      </c>
      <c r="H26" s="529"/>
      <c r="I26" s="540"/>
      <c r="J26" s="540"/>
      <c r="K26" s="539"/>
      <c r="L26" s="747">
        <f>IF(ISBLANK(K26),,IF(K26&lt;'Grille des taux interet'!$B$2,'Grille des taux interet'!$C$2,IF(K26&lt;'Grille des taux interet'!$B$3,'Grille des taux interet'!$C$3,IF(K26&lt;'Grille des taux interet'!B$4,'Grille des taux interet'!$C$4,IF(K26&lt;='Grille des taux interet'!$B$5,'Grille des taux interet'!$C$5,"RIEN")))))</f>
        <v>0</v>
      </c>
      <c r="M26" s="602">
        <f t="shared" si="18"/>
        <v>0</v>
      </c>
      <c r="N26" s="663" t="str">
        <f t="shared" si="38"/>
        <v/>
      </c>
      <c r="O26" s="649"/>
      <c r="P26" s="649"/>
      <c r="Q26" s="649"/>
      <c r="R26" s="649"/>
      <c r="S26" s="656"/>
      <c r="T26" s="385">
        <f t="shared" ca="1" si="19"/>
        <v>0</v>
      </c>
      <c r="U26" s="385">
        <f t="shared" ca="1" si="20"/>
        <v>0</v>
      </c>
      <c r="V26" s="386">
        <f t="shared" si="21"/>
        <v>0</v>
      </c>
      <c r="W26" s="386">
        <f t="shared" ca="1" si="39"/>
        <v>0</v>
      </c>
      <c r="X26" s="386">
        <f t="shared" ca="1" si="40"/>
        <v>0</v>
      </c>
      <c r="Y26" s="389">
        <f t="shared" si="22"/>
        <v>1900</v>
      </c>
      <c r="Z26" s="387">
        <f t="shared" ca="1" si="43"/>
        <v>0</v>
      </c>
      <c r="AA26" s="387">
        <f t="shared" ca="1" si="43"/>
        <v>0</v>
      </c>
      <c r="AB26" s="387">
        <f t="shared" ca="1" si="43"/>
        <v>0</v>
      </c>
      <c r="AC26" s="387">
        <f t="shared" ca="1" si="43"/>
        <v>0</v>
      </c>
      <c r="AD26" s="387">
        <f t="shared" ca="1" si="43"/>
        <v>0</v>
      </c>
      <c r="AE26" s="387">
        <f t="shared" ca="1" si="43"/>
        <v>0</v>
      </c>
      <c r="AF26" s="387">
        <f t="shared" ca="1" si="43"/>
        <v>0</v>
      </c>
      <c r="AG26" s="387">
        <f t="shared" ca="1" si="43"/>
        <v>0</v>
      </c>
      <c r="AH26" s="387">
        <f t="shared" ca="1" si="43"/>
        <v>0</v>
      </c>
      <c r="AI26" s="387">
        <f t="shared" ca="1" si="43"/>
        <v>0</v>
      </c>
      <c r="AJ26" s="387">
        <f t="shared" ca="1" si="44"/>
        <v>0</v>
      </c>
      <c r="AK26" s="387">
        <f t="shared" ca="1" si="44"/>
        <v>0</v>
      </c>
      <c r="AL26" s="387">
        <f t="shared" ca="1" si="44"/>
        <v>0</v>
      </c>
      <c r="AM26" s="387">
        <f t="shared" ca="1" si="44"/>
        <v>0</v>
      </c>
      <c r="AN26" s="387">
        <f t="shared" ca="1" si="44"/>
        <v>0</v>
      </c>
      <c r="AO26" s="387">
        <f t="shared" ca="1" si="44"/>
        <v>0</v>
      </c>
      <c r="AP26" s="387">
        <f t="shared" ca="1" si="44"/>
        <v>0</v>
      </c>
      <c r="AQ26" s="387">
        <f t="shared" ca="1" si="44"/>
        <v>0</v>
      </c>
      <c r="AR26" s="387">
        <f t="shared" ca="1" si="44"/>
        <v>0</v>
      </c>
      <c r="AS26" s="387">
        <f t="shared" ca="1" si="44"/>
        <v>0</v>
      </c>
      <c r="AT26" s="387">
        <f t="shared" ca="1" si="45"/>
        <v>0</v>
      </c>
      <c r="AU26" s="387">
        <f t="shared" ca="1" si="45"/>
        <v>0</v>
      </c>
      <c r="AV26" s="387">
        <f t="shared" ca="1" si="45"/>
        <v>0</v>
      </c>
      <c r="AW26" s="387">
        <f t="shared" ca="1" si="45"/>
        <v>0</v>
      </c>
      <c r="AX26" s="387">
        <f t="shared" ca="1" si="45"/>
        <v>0</v>
      </c>
      <c r="AY26" s="387">
        <f t="shared" ca="1" si="45"/>
        <v>0</v>
      </c>
      <c r="AZ26" s="387">
        <f t="shared" ca="1" si="45"/>
        <v>0</v>
      </c>
      <c r="BA26" s="387">
        <f t="shared" ca="1" si="45"/>
        <v>0</v>
      </c>
      <c r="BB26" s="387">
        <f t="shared" ca="1" si="45"/>
        <v>0</v>
      </c>
      <c r="BC26" s="387">
        <f t="shared" ca="1" si="45"/>
        <v>0</v>
      </c>
      <c r="BD26" s="387">
        <f t="shared" ca="1" si="46"/>
        <v>0</v>
      </c>
      <c r="BE26" s="387">
        <f t="shared" ca="1" si="46"/>
        <v>0</v>
      </c>
      <c r="BF26" s="387">
        <f t="shared" ca="1" si="46"/>
        <v>0</v>
      </c>
      <c r="BG26" s="387">
        <f t="shared" ca="1" si="46"/>
        <v>0</v>
      </c>
      <c r="BH26" s="387">
        <f t="shared" ca="1" si="46"/>
        <v>0</v>
      </c>
      <c r="BI26" s="387">
        <f t="shared" ca="1" si="46"/>
        <v>0</v>
      </c>
      <c r="BJ26" s="387">
        <f t="shared" ca="1" si="46"/>
        <v>0</v>
      </c>
      <c r="BK26" s="387">
        <f t="shared" ca="1" si="46"/>
        <v>0</v>
      </c>
      <c r="BL26" s="387">
        <f t="shared" ca="1" si="46"/>
        <v>0</v>
      </c>
      <c r="BM26" s="387">
        <f t="shared" ca="1" si="46"/>
        <v>0</v>
      </c>
      <c r="BN26" s="387">
        <f t="shared" ca="1" si="47"/>
        <v>0</v>
      </c>
      <c r="BO26" s="387">
        <f t="shared" ca="1" si="47"/>
        <v>0</v>
      </c>
      <c r="BP26" s="387">
        <f t="shared" ca="1" si="47"/>
        <v>0</v>
      </c>
      <c r="BQ26" s="387">
        <f t="shared" ca="1" si="47"/>
        <v>0</v>
      </c>
      <c r="BR26" s="387">
        <f t="shared" ca="1" si="47"/>
        <v>0</v>
      </c>
      <c r="BS26" s="387">
        <f t="shared" ca="1" si="47"/>
        <v>0</v>
      </c>
      <c r="BT26" s="387">
        <f t="shared" ca="1" si="47"/>
        <v>0</v>
      </c>
      <c r="BU26" s="387">
        <f t="shared" ca="1" si="47"/>
        <v>0</v>
      </c>
      <c r="BV26" s="387">
        <f t="shared" ca="1" si="47"/>
        <v>0</v>
      </c>
      <c r="BW26" s="387">
        <f t="shared" ca="1" si="47"/>
        <v>0</v>
      </c>
      <c r="BX26" s="387">
        <f t="shared" ca="1" si="47"/>
        <v>0</v>
      </c>
      <c r="BY26" s="387">
        <f t="shared" ca="1" si="47"/>
        <v>0</v>
      </c>
      <c r="BZ26" s="387">
        <f t="shared" ca="1" si="47"/>
        <v>0</v>
      </c>
      <c r="CA26" s="387">
        <f t="shared" ca="1" si="47"/>
        <v>0</v>
      </c>
      <c r="CF26" s="385">
        <f t="shared" ca="1" si="28"/>
        <v>0</v>
      </c>
      <c r="CG26" s="385">
        <f t="shared" ca="1" si="29"/>
        <v>0</v>
      </c>
      <c r="CH26" s="386">
        <f t="shared" si="30"/>
        <v>0</v>
      </c>
      <c r="CI26" s="386">
        <f t="shared" ca="1" si="31"/>
        <v>0</v>
      </c>
      <c r="CJ26" s="386">
        <f t="shared" ca="1" si="32"/>
        <v>0</v>
      </c>
      <c r="CK26" s="389"/>
      <c r="CL26" s="387">
        <f t="shared" ca="1" si="48"/>
        <v>0</v>
      </c>
      <c r="CM26" s="387">
        <f t="shared" ca="1" si="48"/>
        <v>0</v>
      </c>
      <c r="CN26" s="387">
        <f t="shared" ca="1" si="48"/>
        <v>0</v>
      </c>
      <c r="CO26" s="387">
        <f t="shared" ca="1" si="48"/>
        <v>0</v>
      </c>
      <c r="CP26" s="387">
        <f t="shared" ca="1" si="48"/>
        <v>0</v>
      </c>
      <c r="CQ26" s="387">
        <f t="shared" ca="1" si="48"/>
        <v>0</v>
      </c>
      <c r="CR26" s="387">
        <f t="shared" ca="1" si="48"/>
        <v>0</v>
      </c>
      <c r="CS26" s="387">
        <f t="shared" ca="1" si="48"/>
        <v>0</v>
      </c>
      <c r="CT26" s="387">
        <f t="shared" ca="1" si="48"/>
        <v>0</v>
      </c>
      <c r="CU26" s="387">
        <f t="shared" ca="1" si="48"/>
        <v>0</v>
      </c>
      <c r="CV26" s="387">
        <f t="shared" ca="1" si="49"/>
        <v>0</v>
      </c>
      <c r="CW26" s="387">
        <f t="shared" ca="1" si="49"/>
        <v>0</v>
      </c>
      <c r="CX26" s="387">
        <f t="shared" ca="1" si="49"/>
        <v>0</v>
      </c>
      <c r="CY26" s="387">
        <f t="shared" ca="1" si="49"/>
        <v>0</v>
      </c>
      <c r="CZ26" s="387">
        <f t="shared" ca="1" si="49"/>
        <v>0</v>
      </c>
      <c r="DA26" s="387">
        <f t="shared" ca="1" si="49"/>
        <v>0</v>
      </c>
      <c r="DB26" s="387">
        <f t="shared" ca="1" si="49"/>
        <v>0</v>
      </c>
      <c r="DC26" s="387">
        <f t="shared" ca="1" si="49"/>
        <v>0</v>
      </c>
      <c r="DD26" s="387">
        <f t="shared" ca="1" si="49"/>
        <v>0</v>
      </c>
      <c r="DE26" s="387">
        <f t="shared" ca="1" si="49"/>
        <v>0</v>
      </c>
      <c r="DF26" s="387">
        <f t="shared" ca="1" si="50"/>
        <v>0</v>
      </c>
      <c r="DG26" s="387">
        <f t="shared" ca="1" si="50"/>
        <v>0</v>
      </c>
      <c r="DH26" s="387">
        <f t="shared" ca="1" si="50"/>
        <v>0</v>
      </c>
      <c r="DI26" s="387">
        <f t="shared" ca="1" si="50"/>
        <v>0</v>
      </c>
      <c r="DJ26" s="387">
        <f t="shared" ca="1" si="50"/>
        <v>0</v>
      </c>
      <c r="DK26" s="387">
        <f t="shared" ca="1" si="50"/>
        <v>0</v>
      </c>
      <c r="DL26" s="387">
        <f t="shared" ca="1" si="50"/>
        <v>0</v>
      </c>
      <c r="DM26" s="387">
        <f t="shared" ca="1" si="50"/>
        <v>0</v>
      </c>
      <c r="DN26" s="387">
        <f t="shared" ca="1" si="50"/>
        <v>0</v>
      </c>
      <c r="DO26" s="387">
        <f t="shared" ca="1" si="50"/>
        <v>0</v>
      </c>
      <c r="DP26" s="387">
        <f t="shared" ca="1" si="51"/>
        <v>0</v>
      </c>
      <c r="DQ26" s="387">
        <f t="shared" ca="1" si="51"/>
        <v>0</v>
      </c>
      <c r="DR26" s="387">
        <f t="shared" ca="1" si="51"/>
        <v>0</v>
      </c>
      <c r="DS26" s="387">
        <f t="shared" ca="1" si="51"/>
        <v>0</v>
      </c>
      <c r="DT26" s="387">
        <f t="shared" ca="1" si="51"/>
        <v>0</v>
      </c>
      <c r="DU26" s="387">
        <f t="shared" ca="1" si="51"/>
        <v>0</v>
      </c>
      <c r="DV26" s="387">
        <f t="shared" ca="1" si="51"/>
        <v>0</v>
      </c>
      <c r="DW26" s="387">
        <f t="shared" ca="1" si="51"/>
        <v>0</v>
      </c>
      <c r="DX26" s="387">
        <f t="shared" ca="1" si="51"/>
        <v>0</v>
      </c>
      <c r="DY26" s="387">
        <f t="shared" ca="1" si="51"/>
        <v>0</v>
      </c>
      <c r="DZ26" s="387">
        <f t="shared" ca="1" si="52"/>
        <v>0</v>
      </c>
      <c r="EA26" s="387">
        <f t="shared" ca="1" si="52"/>
        <v>0</v>
      </c>
      <c r="EB26" s="387">
        <f t="shared" ca="1" si="52"/>
        <v>0</v>
      </c>
      <c r="EC26" s="387">
        <f t="shared" ca="1" si="52"/>
        <v>0</v>
      </c>
      <c r="ED26" s="387">
        <f t="shared" ca="1" si="52"/>
        <v>0</v>
      </c>
      <c r="EE26" s="387">
        <f t="shared" ca="1" si="52"/>
        <v>0</v>
      </c>
      <c r="EF26" s="387">
        <f t="shared" ca="1" si="52"/>
        <v>0</v>
      </c>
      <c r="EG26" s="387">
        <f t="shared" ca="1" si="52"/>
        <v>0</v>
      </c>
      <c r="EH26" s="387">
        <f t="shared" ca="1" si="52"/>
        <v>0</v>
      </c>
      <c r="EI26" s="387">
        <f t="shared" ca="1" si="52"/>
        <v>0</v>
      </c>
      <c r="EJ26" s="387">
        <f t="shared" ca="1" si="52"/>
        <v>0</v>
      </c>
      <c r="EK26" s="387">
        <f t="shared" ca="1" si="52"/>
        <v>0</v>
      </c>
      <c r="EL26" s="387">
        <f t="shared" ca="1" si="52"/>
        <v>0</v>
      </c>
      <c r="EM26" s="387">
        <f t="shared" ca="1" si="52"/>
        <v>0</v>
      </c>
      <c r="EO26" s="695">
        <f t="shared" si="41"/>
        <v>1</v>
      </c>
      <c r="EP26" s="119">
        <f t="shared" si="42"/>
        <v>1</v>
      </c>
    </row>
    <row r="27" spans="1:146" ht="15" customHeight="1">
      <c r="A27" s="122">
        <v>20</v>
      </c>
      <c r="B27" s="123"/>
      <c r="C27" s="529"/>
      <c r="D27" s="530"/>
      <c r="E27" s="530"/>
      <c r="F27" s="531"/>
      <c r="G27" s="532" t="s">
        <v>381</v>
      </c>
      <c r="H27" s="529"/>
      <c r="I27" s="540"/>
      <c r="J27" s="540"/>
      <c r="K27" s="539"/>
      <c r="L27" s="747">
        <f>IF(ISBLANK(K27),,IF(K27&lt;'Grille des taux interet'!$B$2,'Grille des taux interet'!$C$2,IF(K27&lt;'Grille des taux interet'!$B$3,'Grille des taux interet'!$C$3,IF(K27&lt;'Grille des taux interet'!B$4,'Grille des taux interet'!$C$4,IF(K27&lt;='Grille des taux interet'!$B$5,'Grille des taux interet'!$C$5,"RIEN")))))</f>
        <v>0</v>
      </c>
      <c r="M27" s="602">
        <f t="shared" si="18"/>
        <v>0</v>
      </c>
      <c r="N27" s="663" t="str">
        <f t="shared" si="38"/>
        <v/>
      </c>
      <c r="O27" s="649"/>
      <c r="P27" s="649"/>
      <c r="Q27" s="649"/>
      <c r="R27" s="649"/>
      <c r="S27" s="656"/>
      <c r="T27" s="385">
        <f t="shared" ca="1" si="19"/>
        <v>0</v>
      </c>
      <c r="U27" s="385">
        <f t="shared" ca="1" si="20"/>
        <v>0</v>
      </c>
      <c r="V27" s="386">
        <f t="shared" si="21"/>
        <v>0</v>
      </c>
      <c r="W27" s="386">
        <f t="shared" ca="1" si="39"/>
        <v>0</v>
      </c>
      <c r="X27" s="386">
        <f t="shared" ca="1" si="40"/>
        <v>0</v>
      </c>
      <c r="Y27" s="389">
        <f t="shared" si="22"/>
        <v>1900</v>
      </c>
      <c r="Z27" s="387">
        <f t="shared" ca="1" si="43"/>
        <v>0</v>
      </c>
      <c r="AA27" s="387">
        <f t="shared" ca="1" si="43"/>
        <v>0</v>
      </c>
      <c r="AB27" s="387">
        <f t="shared" ca="1" si="43"/>
        <v>0</v>
      </c>
      <c r="AC27" s="387">
        <f t="shared" ca="1" si="43"/>
        <v>0</v>
      </c>
      <c r="AD27" s="387">
        <f t="shared" ca="1" si="43"/>
        <v>0</v>
      </c>
      <c r="AE27" s="387">
        <f t="shared" ca="1" si="43"/>
        <v>0</v>
      </c>
      <c r="AF27" s="387">
        <f t="shared" ca="1" si="43"/>
        <v>0</v>
      </c>
      <c r="AG27" s="387">
        <f t="shared" ca="1" si="43"/>
        <v>0</v>
      </c>
      <c r="AH27" s="387">
        <f t="shared" ca="1" si="43"/>
        <v>0</v>
      </c>
      <c r="AI27" s="387">
        <f t="shared" ca="1" si="43"/>
        <v>0</v>
      </c>
      <c r="AJ27" s="387">
        <f t="shared" ca="1" si="44"/>
        <v>0</v>
      </c>
      <c r="AK27" s="387">
        <f t="shared" ca="1" si="44"/>
        <v>0</v>
      </c>
      <c r="AL27" s="387">
        <f t="shared" ca="1" si="44"/>
        <v>0</v>
      </c>
      <c r="AM27" s="387">
        <f t="shared" ca="1" si="44"/>
        <v>0</v>
      </c>
      <c r="AN27" s="387">
        <f t="shared" ca="1" si="44"/>
        <v>0</v>
      </c>
      <c r="AO27" s="387">
        <f t="shared" ca="1" si="44"/>
        <v>0</v>
      </c>
      <c r="AP27" s="387">
        <f t="shared" ca="1" si="44"/>
        <v>0</v>
      </c>
      <c r="AQ27" s="387">
        <f t="shared" ca="1" si="44"/>
        <v>0</v>
      </c>
      <c r="AR27" s="387">
        <f t="shared" ca="1" si="44"/>
        <v>0</v>
      </c>
      <c r="AS27" s="387">
        <f t="shared" ca="1" si="44"/>
        <v>0</v>
      </c>
      <c r="AT27" s="387">
        <f t="shared" ca="1" si="45"/>
        <v>0</v>
      </c>
      <c r="AU27" s="387">
        <f t="shared" ca="1" si="45"/>
        <v>0</v>
      </c>
      <c r="AV27" s="387">
        <f t="shared" ca="1" si="45"/>
        <v>0</v>
      </c>
      <c r="AW27" s="387">
        <f t="shared" ca="1" si="45"/>
        <v>0</v>
      </c>
      <c r="AX27" s="387">
        <f t="shared" ca="1" si="45"/>
        <v>0</v>
      </c>
      <c r="AY27" s="387">
        <f t="shared" ca="1" si="45"/>
        <v>0</v>
      </c>
      <c r="AZ27" s="387">
        <f t="shared" ca="1" si="45"/>
        <v>0</v>
      </c>
      <c r="BA27" s="387">
        <f t="shared" ca="1" si="45"/>
        <v>0</v>
      </c>
      <c r="BB27" s="387">
        <f t="shared" ca="1" si="45"/>
        <v>0</v>
      </c>
      <c r="BC27" s="387">
        <f t="shared" ca="1" si="45"/>
        <v>0</v>
      </c>
      <c r="BD27" s="387">
        <f t="shared" ca="1" si="46"/>
        <v>0</v>
      </c>
      <c r="BE27" s="387">
        <f t="shared" ca="1" si="46"/>
        <v>0</v>
      </c>
      <c r="BF27" s="387">
        <f t="shared" ca="1" si="46"/>
        <v>0</v>
      </c>
      <c r="BG27" s="387">
        <f t="shared" ca="1" si="46"/>
        <v>0</v>
      </c>
      <c r="BH27" s="387">
        <f t="shared" ca="1" si="46"/>
        <v>0</v>
      </c>
      <c r="BI27" s="387">
        <f t="shared" ca="1" si="46"/>
        <v>0</v>
      </c>
      <c r="BJ27" s="387">
        <f t="shared" ca="1" si="46"/>
        <v>0</v>
      </c>
      <c r="BK27" s="387">
        <f t="shared" ca="1" si="46"/>
        <v>0</v>
      </c>
      <c r="BL27" s="387">
        <f t="shared" ca="1" si="46"/>
        <v>0</v>
      </c>
      <c r="BM27" s="387">
        <f t="shared" ca="1" si="46"/>
        <v>0</v>
      </c>
      <c r="BN27" s="387">
        <f t="shared" ca="1" si="47"/>
        <v>0</v>
      </c>
      <c r="BO27" s="387">
        <f t="shared" ca="1" si="47"/>
        <v>0</v>
      </c>
      <c r="BP27" s="387">
        <f t="shared" ca="1" si="47"/>
        <v>0</v>
      </c>
      <c r="BQ27" s="387">
        <f t="shared" ca="1" si="47"/>
        <v>0</v>
      </c>
      <c r="BR27" s="387">
        <f t="shared" ca="1" si="47"/>
        <v>0</v>
      </c>
      <c r="BS27" s="387">
        <f t="shared" ca="1" si="47"/>
        <v>0</v>
      </c>
      <c r="BT27" s="387">
        <f t="shared" ca="1" si="47"/>
        <v>0</v>
      </c>
      <c r="BU27" s="387">
        <f t="shared" ca="1" si="47"/>
        <v>0</v>
      </c>
      <c r="BV27" s="387">
        <f t="shared" ca="1" si="47"/>
        <v>0</v>
      </c>
      <c r="BW27" s="387">
        <f t="shared" ca="1" si="47"/>
        <v>0</v>
      </c>
      <c r="BX27" s="387">
        <f t="shared" ca="1" si="47"/>
        <v>0</v>
      </c>
      <c r="BY27" s="387">
        <f t="shared" ca="1" si="47"/>
        <v>0</v>
      </c>
      <c r="BZ27" s="387">
        <f t="shared" ca="1" si="47"/>
        <v>0</v>
      </c>
      <c r="CA27" s="387">
        <f t="shared" ca="1" si="47"/>
        <v>0</v>
      </c>
      <c r="CF27" s="385">
        <f t="shared" ca="1" si="28"/>
        <v>0</v>
      </c>
      <c r="CG27" s="385">
        <f t="shared" ca="1" si="29"/>
        <v>0</v>
      </c>
      <c r="CH27" s="386">
        <f t="shared" si="30"/>
        <v>0</v>
      </c>
      <c r="CI27" s="386">
        <f t="shared" ca="1" si="31"/>
        <v>0</v>
      </c>
      <c r="CJ27" s="386">
        <f t="shared" ca="1" si="32"/>
        <v>0</v>
      </c>
      <c r="CK27" s="389"/>
      <c r="CL27" s="387">
        <f t="shared" ca="1" si="48"/>
        <v>0</v>
      </c>
      <c r="CM27" s="387">
        <f t="shared" ca="1" si="48"/>
        <v>0</v>
      </c>
      <c r="CN27" s="387">
        <f t="shared" ca="1" si="48"/>
        <v>0</v>
      </c>
      <c r="CO27" s="387">
        <f t="shared" ca="1" si="48"/>
        <v>0</v>
      </c>
      <c r="CP27" s="387">
        <f t="shared" ca="1" si="48"/>
        <v>0</v>
      </c>
      <c r="CQ27" s="387">
        <f t="shared" ca="1" si="48"/>
        <v>0</v>
      </c>
      <c r="CR27" s="387">
        <f t="shared" ca="1" si="48"/>
        <v>0</v>
      </c>
      <c r="CS27" s="387">
        <f t="shared" ca="1" si="48"/>
        <v>0</v>
      </c>
      <c r="CT27" s="387">
        <f t="shared" ca="1" si="48"/>
        <v>0</v>
      </c>
      <c r="CU27" s="387">
        <f t="shared" ca="1" si="48"/>
        <v>0</v>
      </c>
      <c r="CV27" s="387">
        <f t="shared" ca="1" si="49"/>
        <v>0</v>
      </c>
      <c r="CW27" s="387">
        <f t="shared" ca="1" si="49"/>
        <v>0</v>
      </c>
      <c r="CX27" s="387">
        <f t="shared" ca="1" si="49"/>
        <v>0</v>
      </c>
      <c r="CY27" s="387">
        <f t="shared" ca="1" si="49"/>
        <v>0</v>
      </c>
      <c r="CZ27" s="387">
        <f t="shared" ca="1" si="49"/>
        <v>0</v>
      </c>
      <c r="DA27" s="387">
        <f t="shared" ca="1" si="49"/>
        <v>0</v>
      </c>
      <c r="DB27" s="387">
        <f t="shared" ca="1" si="49"/>
        <v>0</v>
      </c>
      <c r="DC27" s="387">
        <f t="shared" ca="1" si="49"/>
        <v>0</v>
      </c>
      <c r="DD27" s="387">
        <f t="shared" ca="1" si="49"/>
        <v>0</v>
      </c>
      <c r="DE27" s="387">
        <f t="shared" ca="1" si="49"/>
        <v>0</v>
      </c>
      <c r="DF27" s="387">
        <f t="shared" ca="1" si="50"/>
        <v>0</v>
      </c>
      <c r="DG27" s="387">
        <f t="shared" ca="1" si="50"/>
        <v>0</v>
      </c>
      <c r="DH27" s="387">
        <f t="shared" ca="1" si="50"/>
        <v>0</v>
      </c>
      <c r="DI27" s="387">
        <f t="shared" ca="1" si="50"/>
        <v>0</v>
      </c>
      <c r="DJ27" s="387">
        <f t="shared" ca="1" si="50"/>
        <v>0</v>
      </c>
      <c r="DK27" s="387">
        <f t="shared" ca="1" si="50"/>
        <v>0</v>
      </c>
      <c r="DL27" s="387">
        <f t="shared" ca="1" si="50"/>
        <v>0</v>
      </c>
      <c r="DM27" s="387">
        <f t="shared" ca="1" si="50"/>
        <v>0</v>
      </c>
      <c r="DN27" s="387">
        <f t="shared" ca="1" si="50"/>
        <v>0</v>
      </c>
      <c r="DO27" s="387">
        <f t="shared" ca="1" si="50"/>
        <v>0</v>
      </c>
      <c r="DP27" s="387">
        <f t="shared" ca="1" si="51"/>
        <v>0</v>
      </c>
      <c r="DQ27" s="387">
        <f t="shared" ca="1" si="51"/>
        <v>0</v>
      </c>
      <c r="DR27" s="387">
        <f t="shared" ca="1" si="51"/>
        <v>0</v>
      </c>
      <c r="DS27" s="387">
        <f t="shared" ca="1" si="51"/>
        <v>0</v>
      </c>
      <c r="DT27" s="387">
        <f t="shared" ca="1" si="51"/>
        <v>0</v>
      </c>
      <c r="DU27" s="387">
        <f t="shared" ca="1" si="51"/>
        <v>0</v>
      </c>
      <c r="DV27" s="387">
        <f t="shared" ca="1" si="51"/>
        <v>0</v>
      </c>
      <c r="DW27" s="387">
        <f t="shared" ca="1" si="51"/>
        <v>0</v>
      </c>
      <c r="DX27" s="387">
        <f t="shared" ca="1" si="51"/>
        <v>0</v>
      </c>
      <c r="DY27" s="387">
        <f t="shared" ca="1" si="51"/>
        <v>0</v>
      </c>
      <c r="DZ27" s="387">
        <f t="shared" ca="1" si="52"/>
        <v>0</v>
      </c>
      <c r="EA27" s="387">
        <f t="shared" ca="1" si="52"/>
        <v>0</v>
      </c>
      <c r="EB27" s="387">
        <f t="shared" ca="1" si="52"/>
        <v>0</v>
      </c>
      <c r="EC27" s="387">
        <f t="shared" ca="1" si="52"/>
        <v>0</v>
      </c>
      <c r="ED27" s="387">
        <f t="shared" ca="1" si="52"/>
        <v>0</v>
      </c>
      <c r="EE27" s="387">
        <f t="shared" ca="1" si="52"/>
        <v>0</v>
      </c>
      <c r="EF27" s="387">
        <f t="shared" ca="1" si="52"/>
        <v>0</v>
      </c>
      <c r="EG27" s="387">
        <f t="shared" ca="1" si="52"/>
        <v>0</v>
      </c>
      <c r="EH27" s="387">
        <f t="shared" ca="1" si="52"/>
        <v>0</v>
      </c>
      <c r="EI27" s="387">
        <f t="shared" ca="1" si="52"/>
        <v>0</v>
      </c>
      <c r="EJ27" s="387">
        <f t="shared" ca="1" si="52"/>
        <v>0</v>
      </c>
      <c r="EK27" s="387">
        <f t="shared" ca="1" si="52"/>
        <v>0</v>
      </c>
      <c r="EL27" s="387">
        <f t="shared" ca="1" si="52"/>
        <v>0</v>
      </c>
      <c r="EM27" s="387">
        <f t="shared" ca="1" si="52"/>
        <v>0</v>
      </c>
      <c r="EO27" s="695">
        <f t="shared" si="41"/>
        <v>1</v>
      </c>
      <c r="EP27" s="119">
        <f t="shared" si="42"/>
        <v>1</v>
      </c>
    </row>
    <row r="28" spans="1:146" ht="15" customHeight="1">
      <c r="A28" s="122">
        <v>21</v>
      </c>
      <c r="B28" s="123"/>
      <c r="C28" s="529"/>
      <c r="D28" s="530"/>
      <c r="E28" s="530"/>
      <c r="F28" s="531"/>
      <c r="G28" s="532" t="s">
        <v>381</v>
      </c>
      <c r="H28" s="529"/>
      <c r="I28" s="540"/>
      <c r="J28" s="540"/>
      <c r="K28" s="539"/>
      <c r="L28" s="747">
        <f>IF(ISBLANK(K28),,IF(K28&lt;'Grille des taux interet'!$B$2,'Grille des taux interet'!$C$2,IF(K28&lt;'Grille des taux interet'!$B$3,'Grille des taux interet'!$C$3,IF(K28&lt;'Grille des taux interet'!B$4,'Grille des taux interet'!$C$4,IF(K28&lt;='Grille des taux interet'!$B$5,'Grille des taux interet'!$C$5,"RIEN")))))</f>
        <v>0</v>
      </c>
      <c r="M28" s="602">
        <f t="shared" si="18"/>
        <v>0</v>
      </c>
      <c r="N28" s="663" t="str">
        <f t="shared" si="38"/>
        <v/>
      </c>
      <c r="O28" s="649"/>
      <c r="P28" s="649"/>
      <c r="Q28" s="649"/>
      <c r="R28" s="649"/>
      <c r="S28" s="656"/>
      <c r="T28" s="385">
        <f t="shared" ca="1" si="19"/>
        <v>0</v>
      </c>
      <c r="U28" s="385">
        <f t="shared" ca="1" si="20"/>
        <v>0</v>
      </c>
      <c r="V28" s="386">
        <f t="shared" si="21"/>
        <v>0</v>
      </c>
      <c r="W28" s="386">
        <f t="shared" ca="1" si="39"/>
        <v>0</v>
      </c>
      <c r="X28" s="386">
        <f t="shared" ca="1" si="40"/>
        <v>0</v>
      </c>
      <c r="Y28" s="389">
        <f t="shared" si="22"/>
        <v>1900</v>
      </c>
      <c r="Z28" s="387">
        <f t="shared" ref="Z28:AI37" ca="1" si="53">IF(OR(Z$6&lt;YEAR($T28),Z$6&gt;YEAR($U28)),0,IF(AND(Z$6&gt;YEAR($T28),Z$6&lt;YEAR($U28)),$V28,IF(Z$6=YEAR($T28),$W28,IF(Z$6=YEAR($U28),IF($X28=0,$V28,$X28)))))</f>
        <v>0</v>
      </c>
      <c r="AA28" s="387">
        <f t="shared" ca="1" si="53"/>
        <v>0</v>
      </c>
      <c r="AB28" s="387">
        <f t="shared" ca="1" si="53"/>
        <v>0</v>
      </c>
      <c r="AC28" s="387">
        <f t="shared" ca="1" si="53"/>
        <v>0</v>
      </c>
      <c r="AD28" s="387">
        <f t="shared" ca="1" si="53"/>
        <v>0</v>
      </c>
      <c r="AE28" s="387">
        <f t="shared" ca="1" si="53"/>
        <v>0</v>
      </c>
      <c r="AF28" s="387">
        <f t="shared" ca="1" si="53"/>
        <v>0</v>
      </c>
      <c r="AG28" s="387">
        <f t="shared" ca="1" si="53"/>
        <v>0</v>
      </c>
      <c r="AH28" s="387">
        <f t="shared" ca="1" si="53"/>
        <v>0</v>
      </c>
      <c r="AI28" s="387">
        <f t="shared" ca="1" si="53"/>
        <v>0</v>
      </c>
      <c r="AJ28" s="387">
        <f t="shared" ref="AJ28:AS37" ca="1" si="54">IF(OR(AJ$6&lt;YEAR($T28),AJ$6&gt;YEAR($U28)),0,IF(AND(AJ$6&gt;YEAR($T28),AJ$6&lt;YEAR($U28)),$V28,IF(AJ$6=YEAR($T28),$W28,IF(AJ$6=YEAR($U28),IF($X28=0,$V28,$X28)))))</f>
        <v>0</v>
      </c>
      <c r="AK28" s="387">
        <f t="shared" ca="1" si="54"/>
        <v>0</v>
      </c>
      <c r="AL28" s="387">
        <f t="shared" ca="1" si="54"/>
        <v>0</v>
      </c>
      <c r="AM28" s="387">
        <f t="shared" ca="1" si="54"/>
        <v>0</v>
      </c>
      <c r="AN28" s="387">
        <f t="shared" ca="1" si="54"/>
        <v>0</v>
      </c>
      <c r="AO28" s="387">
        <f t="shared" ca="1" si="54"/>
        <v>0</v>
      </c>
      <c r="AP28" s="387">
        <f t="shared" ca="1" si="54"/>
        <v>0</v>
      </c>
      <c r="AQ28" s="387">
        <f t="shared" ca="1" si="54"/>
        <v>0</v>
      </c>
      <c r="AR28" s="387">
        <f t="shared" ca="1" si="54"/>
        <v>0</v>
      </c>
      <c r="AS28" s="387">
        <f t="shared" ca="1" si="54"/>
        <v>0</v>
      </c>
      <c r="AT28" s="387">
        <f t="shared" ref="AT28:BC37" ca="1" si="55">IF(OR(AT$6&lt;YEAR($T28),AT$6&gt;YEAR($U28)),0,IF(AND(AT$6&gt;YEAR($T28),AT$6&lt;YEAR($U28)),$V28,IF(AT$6=YEAR($T28),$W28,IF(AT$6=YEAR($U28),IF($X28=0,$V28,$X28)))))</f>
        <v>0</v>
      </c>
      <c r="AU28" s="387">
        <f t="shared" ca="1" si="55"/>
        <v>0</v>
      </c>
      <c r="AV28" s="387">
        <f t="shared" ca="1" si="55"/>
        <v>0</v>
      </c>
      <c r="AW28" s="387">
        <f t="shared" ca="1" si="55"/>
        <v>0</v>
      </c>
      <c r="AX28" s="387">
        <f t="shared" ca="1" si="55"/>
        <v>0</v>
      </c>
      <c r="AY28" s="387">
        <f t="shared" ca="1" si="55"/>
        <v>0</v>
      </c>
      <c r="AZ28" s="387">
        <f t="shared" ca="1" si="55"/>
        <v>0</v>
      </c>
      <c r="BA28" s="387">
        <f t="shared" ca="1" si="55"/>
        <v>0</v>
      </c>
      <c r="BB28" s="387">
        <f t="shared" ca="1" si="55"/>
        <v>0</v>
      </c>
      <c r="BC28" s="387">
        <f t="shared" ca="1" si="55"/>
        <v>0</v>
      </c>
      <c r="BD28" s="387">
        <f t="shared" ref="BD28:BM37" ca="1" si="56">IF(OR(BD$6&lt;YEAR($T28),BD$6&gt;YEAR($U28)),0,IF(AND(BD$6&gt;YEAR($T28),BD$6&lt;YEAR($U28)),$V28,IF(BD$6=YEAR($T28),$W28,IF(BD$6=YEAR($U28),IF($X28=0,$V28,$X28)))))</f>
        <v>0</v>
      </c>
      <c r="BE28" s="387">
        <f t="shared" ca="1" si="56"/>
        <v>0</v>
      </c>
      <c r="BF28" s="387">
        <f t="shared" ca="1" si="56"/>
        <v>0</v>
      </c>
      <c r="BG28" s="387">
        <f t="shared" ca="1" si="56"/>
        <v>0</v>
      </c>
      <c r="BH28" s="387">
        <f t="shared" ca="1" si="56"/>
        <v>0</v>
      </c>
      <c r="BI28" s="387">
        <f t="shared" ca="1" si="56"/>
        <v>0</v>
      </c>
      <c r="BJ28" s="387">
        <f t="shared" ca="1" si="56"/>
        <v>0</v>
      </c>
      <c r="BK28" s="387">
        <f t="shared" ca="1" si="56"/>
        <v>0</v>
      </c>
      <c r="BL28" s="387">
        <f t="shared" ca="1" si="56"/>
        <v>0</v>
      </c>
      <c r="BM28" s="387">
        <f t="shared" ca="1" si="56"/>
        <v>0</v>
      </c>
      <c r="BN28" s="387">
        <f t="shared" ref="BN28:CA37" ca="1" si="57">IF(OR(BN$6&lt;YEAR($T28),BN$6&gt;YEAR($U28)),0,IF(AND(BN$6&gt;YEAR($T28),BN$6&lt;YEAR($U28)),$V28,IF(BN$6=YEAR($T28),$W28,IF(BN$6=YEAR($U28),IF($X28=0,$V28,$X28)))))</f>
        <v>0</v>
      </c>
      <c r="BO28" s="387">
        <f t="shared" ca="1" si="57"/>
        <v>0</v>
      </c>
      <c r="BP28" s="387">
        <f t="shared" ca="1" si="57"/>
        <v>0</v>
      </c>
      <c r="BQ28" s="387">
        <f t="shared" ca="1" si="57"/>
        <v>0</v>
      </c>
      <c r="BR28" s="387">
        <f t="shared" ca="1" si="57"/>
        <v>0</v>
      </c>
      <c r="BS28" s="387">
        <f t="shared" ca="1" si="57"/>
        <v>0</v>
      </c>
      <c r="BT28" s="387">
        <f t="shared" ca="1" si="57"/>
        <v>0</v>
      </c>
      <c r="BU28" s="387">
        <f t="shared" ca="1" si="57"/>
        <v>0</v>
      </c>
      <c r="BV28" s="387">
        <f t="shared" ca="1" si="57"/>
        <v>0</v>
      </c>
      <c r="BW28" s="387">
        <f t="shared" ca="1" si="57"/>
        <v>0</v>
      </c>
      <c r="BX28" s="387">
        <f t="shared" ca="1" si="57"/>
        <v>0</v>
      </c>
      <c r="BY28" s="387">
        <f t="shared" ca="1" si="57"/>
        <v>0</v>
      </c>
      <c r="BZ28" s="387">
        <f t="shared" ca="1" si="57"/>
        <v>0</v>
      </c>
      <c r="CA28" s="387">
        <f t="shared" ca="1" si="57"/>
        <v>0</v>
      </c>
      <c r="CF28" s="385">
        <f t="shared" ca="1" si="28"/>
        <v>0</v>
      </c>
      <c r="CG28" s="385">
        <f t="shared" ca="1" si="29"/>
        <v>0</v>
      </c>
      <c r="CH28" s="386">
        <f t="shared" si="30"/>
        <v>0</v>
      </c>
      <c r="CI28" s="386">
        <f t="shared" ca="1" si="31"/>
        <v>0</v>
      </c>
      <c r="CJ28" s="386">
        <f t="shared" ca="1" si="32"/>
        <v>0</v>
      </c>
      <c r="CK28" s="389"/>
      <c r="CL28" s="387">
        <f t="shared" ref="CL28:CU37" ca="1" si="58">IF(OR(CL$6&lt;YEAR($T28),CL$6&gt;YEAR($U28)),0,IF(AND(CL$6&gt;YEAR($T28),CL$6&lt;YEAR($U28)),$CH28,IF(CL$6=YEAR($T28),$CI28,IF(CL$6=YEAR($U28),IF($CJ28=0,$CH28,$CJ28)))))</f>
        <v>0</v>
      </c>
      <c r="CM28" s="387">
        <f t="shared" ca="1" si="58"/>
        <v>0</v>
      </c>
      <c r="CN28" s="387">
        <f t="shared" ca="1" si="58"/>
        <v>0</v>
      </c>
      <c r="CO28" s="387">
        <f t="shared" ca="1" si="58"/>
        <v>0</v>
      </c>
      <c r="CP28" s="387">
        <f t="shared" ca="1" si="58"/>
        <v>0</v>
      </c>
      <c r="CQ28" s="387">
        <f t="shared" ca="1" si="58"/>
        <v>0</v>
      </c>
      <c r="CR28" s="387">
        <f t="shared" ca="1" si="58"/>
        <v>0</v>
      </c>
      <c r="CS28" s="387">
        <f t="shared" ca="1" si="58"/>
        <v>0</v>
      </c>
      <c r="CT28" s="387">
        <f t="shared" ca="1" si="58"/>
        <v>0</v>
      </c>
      <c r="CU28" s="387">
        <f t="shared" ca="1" si="58"/>
        <v>0</v>
      </c>
      <c r="CV28" s="387">
        <f t="shared" ref="CV28:DE37" ca="1" si="59">IF(OR(CV$6&lt;YEAR($T28),CV$6&gt;YEAR($U28)),0,IF(AND(CV$6&gt;YEAR($T28),CV$6&lt;YEAR($U28)),$CH28,IF(CV$6=YEAR($T28),$CI28,IF(CV$6=YEAR($U28),IF($CJ28=0,$CH28,$CJ28)))))</f>
        <v>0</v>
      </c>
      <c r="CW28" s="387">
        <f t="shared" ca="1" si="59"/>
        <v>0</v>
      </c>
      <c r="CX28" s="387">
        <f t="shared" ca="1" si="59"/>
        <v>0</v>
      </c>
      <c r="CY28" s="387">
        <f t="shared" ca="1" si="59"/>
        <v>0</v>
      </c>
      <c r="CZ28" s="387">
        <f t="shared" ca="1" si="59"/>
        <v>0</v>
      </c>
      <c r="DA28" s="387">
        <f t="shared" ca="1" si="59"/>
        <v>0</v>
      </c>
      <c r="DB28" s="387">
        <f t="shared" ca="1" si="59"/>
        <v>0</v>
      </c>
      <c r="DC28" s="387">
        <f t="shared" ca="1" si="59"/>
        <v>0</v>
      </c>
      <c r="DD28" s="387">
        <f t="shared" ca="1" si="59"/>
        <v>0</v>
      </c>
      <c r="DE28" s="387">
        <f t="shared" ca="1" si="59"/>
        <v>0</v>
      </c>
      <c r="DF28" s="387">
        <f t="shared" ref="DF28:DO37" ca="1" si="60">IF(OR(DF$6&lt;YEAR($T28),DF$6&gt;YEAR($U28)),0,IF(AND(DF$6&gt;YEAR($T28),DF$6&lt;YEAR($U28)),$CH28,IF(DF$6=YEAR($T28),$CI28,IF(DF$6=YEAR($U28),IF($CJ28=0,$CH28,$CJ28)))))</f>
        <v>0</v>
      </c>
      <c r="DG28" s="387">
        <f t="shared" ca="1" si="60"/>
        <v>0</v>
      </c>
      <c r="DH28" s="387">
        <f t="shared" ca="1" si="60"/>
        <v>0</v>
      </c>
      <c r="DI28" s="387">
        <f t="shared" ca="1" si="60"/>
        <v>0</v>
      </c>
      <c r="DJ28" s="387">
        <f t="shared" ca="1" si="60"/>
        <v>0</v>
      </c>
      <c r="DK28" s="387">
        <f t="shared" ca="1" si="60"/>
        <v>0</v>
      </c>
      <c r="DL28" s="387">
        <f t="shared" ca="1" si="60"/>
        <v>0</v>
      </c>
      <c r="DM28" s="387">
        <f t="shared" ca="1" si="60"/>
        <v>0</v>
      </c>
      <c r="DN28" s="387">
        <f t="shared" ca="1" si="60"/>
        <v>0</v>
      </c>
      <c r="DO28" s="387">
        <f t="shared" ca="1" si="60"/>
        <v>0</v>
      </c>
      <c r="DP28" s="387">
        <f t="shared" ref="DP28:DY37" ca="1" si="61">IF(OR(DP$6&lt;YEAR($T28),DP$6&gt;YEAR($U28)),0,IF(AND(DP$6&gt;YEAR($T28),DP$6&lt;YEAR($U28)),$CH28,IF(DP$6=YEAR($T28),$CI28,IF(DP$6=YEAR($U28),IF($CJ28=0,$CH28,$CJ28)))))</f>
        <v>0</v>
      </c>
      <c r="DQ28" s="387">
        <f t="shared" ca="1" si="61"/>
        <v>0</v>
      </c>
      <c r="DR28" s="387">
        <f t="shared" ca="1" si="61"/>
        <v>0</v>
      </c>
      <c r="DS28" s="387">
        <f t="shared" ca="1" si="61"/>
        <v>0</v>
      </c>
      <c r="DT28" s="387">
        <f t="shared" ca="1" si="61"/>
        <v>0</v>
      </c>
      <c r="DU28" s="387">
        <f t="shared" ca="1" si="61"/>
        <v>0</v>
      </c>
      <c r="DV28" s="387">
        <f t="shared" ca="1" si="61"/>
        <v>0</v>
      </c>
      <c r="DW28" s="387">
        <f t="shared" ca="1" si="61"/>
        <v>0</v>
      </c>
      <c r="DX28" s="387">
        <f t="shared" ca="1" si="61"/>
        <v>0</v>
      </c>
      <c r="DY28" s="387">
        <f t="shared" ca="1" si="61"/>
        <v>0</v>
      </c>
      <c r="DZ28" s="387">
        <f t="shared" ref="DZ28:EM37" ca="1" si="62">IF(OR(DZ$6&lt;YEAR($T28),DZ$6&gt;YEAR($U28)),0,IF(AND(DZ$6&gt;YEAR($T28),DZ$6&lt;YEAR($U28)),$CH28,IF(DZ$6=YEAR($T28),$CI28,IF(DZ$6=YEAR($U28),IF($CJ28=0,$CH28,$CJ28)))))</f>
        <v>0</v>
      </c>
      <c r="EA28" s="387">
        <f t="shared" ca="1" si="62"/>
        <v>0</v>
      </c>
      <c r="EB28" s="387">
        <f t="shared" ca="1" si="62"/>
        <v>0</v>
      </c>
      <c r="EC28" s="387">
        <f t="shared" ca="1" si="62"/>
        <v>0</v>
      </c>
      <c r="ED28" s="387">
        <f t="shared" ca="1" si="62"/>
        <v>0</v>
      </c>
      <c r="EE28" s="387">
        <f t="shared" ca="1" si="62"/>
        <v>0</v>
      </c>
      <c r="EF28" s="387">
        <f t="shared" ca="1" si="62"/>
        <v>0</v>
      </c>
      <c r="EG28" s="387">
        <f t="shared" ca="1" si="62"/>
        <v>0</v>
      </c>
      <c r="EH28" s="387">
        <f t="shared" ca="1" si="62"/>
        <v>0</v>
      </c>
      <c r="EI28" s="387">
        <f t="shared" ca="1" si="62"/>
        <v>0</v>
      </c>
      <c r="EJ28" s="387">
        <f t="shared" ca="1" si="62"/>
        <v>0</v>
      </c>
      <c r="EK28" s="387">
        <f t="shared" ca="1" si="62"/>
        <v>0</v>
      </c>
      <c r="EL28" s="387">
        <f t="shared" ca="1" si="62"/>
        <v>0</v>
      </c>
      <c r="EM28" s="387">
        <f t="shared" ca="1" si="62"/>
        <v>0</v>
      </c>
      <c r="EO28" s="695">
        <f t="shared" si="41"/>
        <v>1</v>
      </c>
      <c r="EP28" s="119">
        <f t="shared" si="42"/>
        <v>1</v>
      </c>
    </row>
    <row r="29" spans="1:146" ht="15" customHeight="1">
      <c r="A29" s="122">
        <v>22</v>
      </c>
      <c r="B29" s="123"/>
      <c r="C29" s="529"/>
      <c r="D29" s="530"/>
      <c r="E29" s="530"/>
      <c r="F29" s="531"/>
      <c r="G29" s="532" t="s">
        <v>381</v>
      </c>
      <c r="H29" s="529"/>
      <c r="I29" s="540"/>
      <c r="J29" s="540"/>
      <c r="K29" s="539"/>
      <c r="L29" s="747">
        <f>IF(ISBLANK(K29),,IF(K29&lt;'Grille des taux interet'!$B$2,'Grille des taux interet'!$C$2,IF(K29&lt;'Grille des taux interet'!$B$3,'Grille des taux interet'!$C$3,IF(K29&lt;'Grille des taux interet'!B$4,'Grille des taux interet'!$C$4,IF(K29&lt;='Grille des taux interet'!$B$5,'Grille des taux interet'!$C$5,"RIEN")))))</f>
        <v>0</v>
      </c>
      <c r="M29" s="602">
        <f t="shared" si="18"/>
        <v>0</v>
      </c>
      <c r="N29" s="663" t="str">
        <f t="shared" si="38"/>
        <v/>
      </c>
      <c r="O29" s="649"/>
      <c r="P29" s="649"/>
      <c r="Q29" s="649"/>
      <c r="R29" s="649"/>
      <c r="S29" s="656"/>
      <c r="T29" s="385">
        <f t="shared" ca="1" si="19"/>
        <v>0</v>
      </c>
      <c r="U29" s="385">
        <f t="shared" ca="1" si="20"/>
        <v>0</v>
      </c>
      <c r="V29" s="386">
        <f t="shared" si="21"/>
        <v>0</v>
      </c>
      <c r="W29" s="386">
        <f t="shared" ca="1" si="39"/>
        <v>0</v>
      </c>
      <c r="X29" s="386">
        <f t="shared" ca="1" si="40"/>
        <v>0</v>
      </c>
      <c r="Y29" s="389">
        <f t="shared" si="22"/>
        <v>1900</v>
      </c>
      <c r="Z29" s="387">
        <f t="shared" ca="1" si="53"/>
        <v>0</v>
      </c>
      <c r="AA29" s="387">
        <f t="shared" ca="1" si="53"/>
        <v>0</v>
      </c>
      <c r="AB29" s="387">
        <f t="shared" ca="1" si="53"/>
        <v>0</v>
      </c>
      <c r="AC29" s="387">
        <f t="shared" ca="1" si="53"/>
        <v>0</v>
      </c>
      <c r="AD29" s="387">
        <f t="shared" ca="1" si="53"/>
        <v>0</v>
      </c>
      <c r="AE29" s="387">
        <f t="shared" ca="1" si="53"/>
        <v>0</v>
      </c>
      <c r="AF29" s="387">
        <f t="shared" ca="1" si="53"/>
        <v>0</v>
      </c>
      <c r="AG29" s="387">
        <f t="shared" ca="1" si="53"/>
        <v>0</v>
      </c>
      <c r="AH29" s="387">
        <f t="shared" ca="1" si="53"/>
        <v>0</v>
      </c>
      <c r="AI29" s="387">
        <f t="shared" ca="1" si="53"/>
        <v>0</v>
      </c>
      <c r="AJ29" s="387">
        <f t="shared" ca="1" si="54"/>
        <v>0</v>
      </c>
      <c r="AK29" s="387">
        <f t="shared" ca="1" si="54"/>
        <v>0</v>
      </c>
      <c r="AL29" s="387">
        <f t="shared" ca="1" si="54"/>
        <v>0</v>
      </c>
      <c r="AM29" s="387">
        <f t="shared" ca="1" si="54"/>
        <v>0</v>
      </c>
      <c r="AN29" s="387">
        <f t="shared" ca="1" si="54"/>
        <v>0</v>
      </c>
      <c r="AO29" s="387">
        <f t="shared" ca="1" si="54"/>
        <v>0</v>
      </c>
      <c r="AP29" s="387">
        <f t="shared" ca="1" si="54"/>
        <v>0</v>
      </c>
      <c r="AQ29" s="387">
        <f t="shared" ca="1" si="54"/>
        <v>0</v>
      </c>
      <c r="AR29" s="387">
        <f t="shared" ca="1" si="54"/>
        <v>0</v>
      </c>
      <c r="AS29" s="387">
        <f t="shared" ca="1" si="54"/>
        <v>0</v>
      </c>
      <c r="AT29" s="387">
        <f t="shared" ca="1" si="55"/>
        <v>0</v>
      </c>
      <c r="AU29" s="387">
        <f t="shared" ca="1" si="55"/>
        <v>0</v>
      </c>
      <c r="AV29" s="387">
        <f t="shared" ca="1" si="55"/>
        <v>0</v>
      </c>
      <c r="AW29" s="387">
        <f t="shared" ca="1" si="55"/>
        <v>0</v>
      </c>
      <c r="AX29" s="387">
        <f t="shared" ca="1" si="55"/>
        <v>0</v>
      </c>
      <c r="AY29" s="387">
        <f t="shared" ca="1" si="55"/>
        <v>0</v>
      </c>
      <c r="AZ29" s="387">
        <f t="shared" ca="1" si="55"/>
        <v>0</v>
      </c>
      <c r="BA29" s="387">
        <f t="shared" ca="1" si="55"/>
        <v>0</v>
      </c>
      <c r="BB29" s="387">
        <f t="shared" ca="1" si="55"/>
        <v>0</v>
      </c>
      <c r="BC29" s="387">
        <f t="shared" ca="1" si="55"/>
        <v>0</v>
      </c>
      <c r="BD29" s="387">
        <f t="shared" ca="1" si="56"/>
        <v>0</v>
      </c>
      <c r="BE29" s="387">
        <f t="shared" ca="1" si="56"/>
        <v>0</v>
      </c>
      <c r="BF29" s="387">
        <f t="shared" ca="1" si="56"/>
        <v>0</v>
      </c>
      <c r="BG29" s="387">
        <f t="shared" ca="1" si="56"/>
        <v>0</v>
      </c>
      <c r="BH29" s="387">
        <f t="shared" ca="1" si="56"/>
        <v>0</v>
      </c>
      <c r="BI29" s="387">
        <f t="shared" ca="1" si="56"/>
        <v>0</v>
      </c>
      <c r="BJ29" s="387">
        <f t="shared" ca="1" si="56"/>
        <v>0</v>
      </c>
      <c r="BK29" s="387">
        <f t="shared" ca="1" si="56"/>
        <v>0</v>
      </c>
      <c r="BL29" s="387">
        <f t="shared" ca="1" si="56"/>
        <v>0</v>
      </c>
      <c r="BM29" s="387">
        <f t="shared" ca="1" si="56"/>
        <v>0</v>
      </c>
      <c r="BN29" s="387">
        <f t="shared" ca="1" si="57"/>
        <v>0</v>
      </c>
      <c r="BO29" s="387">
        <f t="shared" ca="1" si="57"/>
        <v>0</v>
      </c>
      <c r="BP29" s="387">
        <f t="shared" ca="1" si="57"/>
        <v>0</v>
      </c>
      <c r="BQ29" s="387">
        <f t="shared" ca="1" si="57"/>
        <v>0</v>
      </c>
      <c r="BR29" s="387">
        <f t="shared" ca="1" si="57"/>
        <v>0</v>
      </c>
      <c r="BS29" s="387">
        <f t="shared" ca="1" si="57"/>
        <v>0</v>
      </c>
      <c r="BT29" s="387">
        <f t="shared" ca="1" si="57"/>
        <v>0</v>
      </c>
      <c r="BU29" s="387">
        <f t="shared" ca="1" si="57"/>
        <v>0</v>
      </c>
      <c r="BV29" s="387">
        <f t="shared" ca="1" si="57"/>
        <v>0</v>
      </c>
      <c r="BW29" s="387">
        <f t="shared" ca="1" si="57"/>
        <v>0</v>
      </c>
      <c r="BX29" s="387">
        <f t="shared" ca="1" si="57"/>
        <v>0</v>
      </c>
      <c r="BY29" s="387">
        <f t="shared" ca="1" si="57"/>
        <v>0</v>
      </c>
      <c r="BZ29" s="387">
        <f t="shared" ca="1" si="57"/>
        <v>0</v>
      </c>
      <c r="CA29" s="387">
        <f t="shared" ca="1" si="57"/>
        <v>0</v>
      </c>
      <c r="CF29" s="385">
        <f t="shared" ca="1" si="28"/>
        <v>0</v>
      </c>
      <c r="CG29" s="385">
        <f t="shared" ca="1" si="29"/>
        <v>0</v>
      </c>
      <c r="CH29" s="386">
        <f t="shared" si="30"/>
        <v>0</v>
      </c>
      <c r="CI29" s="386">
        <f t="shared" ca="1" si="31"/>
        <v>0</v>
      </c>
      <c r="CJ29" s="386">
        <f t="shared" ca="1" si="32"/>
        <v>0</v>
      </c>
      <c r="CK29" s="389"/>
      <c r="CL29" s="387">
        <f t="shared" ca="1" si="58"/>
        <v>0</v>
      </c>
      <c r="CM29" s="387">
        <f t="shared" ca="1" si="58"/>
        <v>0</v>
      </c>
      <c r="CN29" s="387">
        <f t="shared" ca="1" si="58"/>
        <v>0</v>
      </c>
      <c r="CO29" s="387">
        <f t="shared" ca="1" si="58"/>
        <v>0</v>
      </c>
      <c r="CP29" s="387">
        <f t="shared" ca="1" si="58"/>
        <v>0</v>
      </c>
      <c r="CQ29" s="387">
        <f t="shared" ca="1" si="58"/>
        <v>0</v>
      </c>
      <c r="CR29" s="387">
        <f t="shared" ca="1" si="58"/>
        <v>0</v>
      </c>
      <c r="CS29" s="387">
        <f t="shared" ca="1" si="58"/>
        <v>0</v>
      </c>
      <c r="CT29" s="387">
        <f t="shared" ca="1" si="58"/>
        <v>0</v>
      </c>
      <c r="CU29" s="387">
        <f t="shared" ca="1" si="58"/>
        <v>0</v>
      </c>
      <c r="CV29" s="387">
        <f t="shared" ca="1" si="59"/>
        <v>0</v>
      </c>
      <c r="CW29" s="387">
        <f t="shared" ca="1" si="59"/>
        <v>0</v>
      </c>
      <c r="CX29" s="387">
        <f t="shared" ca="1" si="59"/>
        <v>0</v>
      </c>
      <c r="CY29" s="387">
        <f t="shared" ca="1" si="59"/>
        <v>0</v>
      </c>
      <c r="CZ29" s="387">
        <f t="shared" ca="1" si="59"/>
        <v>0</v>
      </c>
      <c r="DA29" s="387">
        <f t="shared" ca="1" si="59"/>
        <v>0</v>
      </c>
      <c r="DB29" s="387">
        <f t="shared" ca="1" si="59"/>
        <v>0</v>
      </c>
      <c r="DC29" s="387">
        <f t="shared" ca="1" si="59"/>
        <v>0</v>
      </c>
      <c r="DD29" s="387">
        <f t="shared" ca="1" si="59"/>
        <v>0</v>
      </c>
      <c r="DE29" s="387">
        <f t="shared" ca="1" si="59"/>
        <v>0</v>
      </c>
      <c r="DF29" s="387">
        <f t="shared" ca="1" si="60"/>
        <v>0</v>
      </c>
      <c r="DG29" s="387">
        <f t="shared" ca="1" si="60"/>
        <v>0</v>
      </c>
      <c r="DH29" s="387">
        <f t="shared" ca="1" si="60"/>
        <v>0</v>
      </c>
      <c r="DI29" s="387">
        <f t="shared" ca="1" si="60"/>
        <v>0</v>
      </c>
      <c r="DJ29" s="387">
        <f t="shared" ca="1" si="60"/>
        <v>0</v>
      </c>
      <c r="DK29" s="387">
        <f t="shared" ca="1" si="60"/>
        <v>0</v>
      </c>
      <c r="DL29" s="387">
        <f t="shared" ca="1" si="60"/>
        <v>0</v>
      </c>
      <c r="DM29" s="387">
        <f t="shared" ca="1" si="60"/>
        <v>0</v>
      </c>
      <c r="DN29" s="387">
        <f t="shared" ca="1" si="60"/>
        <v>0</v>
      </c>
      <c r="DO29" s="387">
        <f t="shared" ca="1" si="60"/>
        <v>0</v>
      </c>
      <c r="DP29" s="387">
        <f t="shared" ca="1" si="61"/>
        <v>0</v>
      </c>
      <c r="DQ29" s="387">
        <f t="shared" ca="1" si="61"/>
        <v>0</v>
      </c>
      <c r="DR29" s="387">
        <f t="shared" ca="1" si="61"/>
        <v>0</v>
      </c>
      <c r="DS29" s="387">
        <f t="shared" ca="1" si="61"/>
        <v>0</v>
      </c>
      <c r="DT29" s="387">
        <f t="shared" ca="1" si="61"/>
        <v>0</v>
      </c>
      <c r="DU29" s="387">
        <f t="shared" ca="1" si="61"/>
        <v>0</v>
      </c>
      <c r="DV29" s="387">
        <f t="shared" ca="1" si="61"/>
        <v>0</v>
      </c>
      <c r="DW29" s="387">
        <f t="shared" ca="1" si="61"/>
        <v>0</v>
      </c>
      <c r="DX29" s="387">
        <f t="shared" ca="1" si="61"/>
        <v>0</v>
      </c>
      <c r="DY29" s="387">
        <f t="shared" ca="1" si="61"/>
        <v>0</v>
      </c>
      <c r="DZ29" s="387">
        <f t="shared" ca="1" si="62"/>
        <v>0</v>
      </c>
      <c r="EA29" s="387">
        <f t="shared" ca="1" si="62"/>
        <v>0</v>
      </c>
      <c r="EB29" s="387">
        <f t="shared" ca="1" si="62"/>
        <v>0</v>
      </c>
      <c r="EC29" s="387">
        <f t="shared" ca="1" si="62"/>
        <v>0</v>
      </c>
      <c r="ED29" s="387">
        <f t="shared" ca="1" si="62"/>
        <v>0</v>
      </c>
      <c r="EE29" s="387">
        <f t="shared" ca="1" si="62"/>
        <v>0</v>
      </c>
      <c r="EF29" s="387">
        <f t="shared" ca="1" si="62"/>
        <v>0</v>
      </c>
      <c r="EG29" s="387">
        <f t="shared" ca="1" si="62"/>
        <v>0</v>
      </c>
      <c r="EH29" s="387">
        <f t="shared" ca="1" si="62"/>
        <v>0</v>
      </c>
      <c r="EI29" s="387">
        <f t="shared" ca="1" si="62"/>
        <v>0</v>
      </c>
      <c r="EJ29" s="387">
        <f t="shared" ca="1" si="62"/>
        <v>0</v>
      </c>
      <c r="EK29" s="387">
        <f t="shared" ca="1" si="62"/>
        <v>0</v>
      </c>
      <c r="EL29" s="387">
        <f t="shared" ca="1" si="62"/>
        <v>0</v>
      </c>
      <c r="EM29" s="387">
        <f t="shared" ca="1" si="62"/>
        <v>0</v>
      </c>
      <c r="EO29" s="695">
        <f t="shared" si="41"/>
        <v>1</v>
      </c>
      <c r="EP29" s="119">
        <f t="shared" si="42"/>
        <v>1</v>
      </c>
    </row>
    <row r="30" spans="1:146" ht="15" customHeight="1">
      <c r="A30" s="122">
        <v>23</v>
      </c>
      <c r="B30" s="123"/>
      <c r="C30" s="529"/>
      <c r="D30" s="530"/>
      <c r="E30" s="530"/>
      <c r="F30" s="531"/>
      <c r="G30" s="532" t="s">
        <v>381</v>
      </c>
      <c r="H30" s="529"/>
      <c r="I30" s="540"/>
      <c r="J30" s="540"/>
      <c r="K30" s="539"/>
      <c r="L30" s="747">
        <f>IF(ISBLANK(K30),,IF(K30&lt;'Grille des taux interet'!$B$2,'Grille des taux interet'!$C$2,IF(K30&lt;'Grille des taux interet'!$B$3,'Grille des taux interet'!$C$3,IF(K30&lt;'Grille des taux interet'!B$4,'Grille des taux interet'!$C$4,IF(K30&lt;='Grille des taux interet'!$B$5,'Grille des taux interet'!$C$5,"RIEN")))))</f>
        <v>0</v>
      </c>
      <c r="M30" s="602">
        <f t="shared" si="18"/>
        <v>0</v>
      </c>
      <c r="N30" s="663" t="str">
        <f t="shared" si="38"/>
        <v/>
      </c>
      <c r="O30" s="649"/>
      <c r="P30" s="649"/>
      <c r="Q30" s="649"/>
      <c r="R30" s="649"/>
      <c r="S30" s="656"/>
      <c r="T30" s="385">
        <f t="shared" ca="1" si="19"/>
        <v>0</v>
      </c>
      <c r="U30" s="385">
        <f t="shared" ca="1" si="20"/>
        <v>0</v>
      </c>
      <c r="V30" s="386">
        <f t="shared" si="21"/>
        <v>0</v>
      </c>
      <c r="W30" s="386">
        <f t="shared" ca="1" si="39"/>
        <v>0</v>
      </c>
      <c r="X30" s="386">
        <f t="shared" ca="1" si="40"/>
        <v>0</v>
      </c>
      <c r="Y30" s="389">
        <f t="shared" si="22"/>
        <v>1900</v>
      </c>
      <c r="Z30" s="387">
        <f t="shared" ca="1" si="53"/>
        <v>0</v>
      </c>
      <c r="AA30" s="387">
        <f t="shared" ca="1" si="53"/>
        <v>0</v>
      </c>
      <c r="AB30" s="387">
        <f t="shared" ca="1" si="53"/>
        <v>0</v>
      </c>
      <c r="AC30" s="387">
        <f t="shared" ca="1" si="53"/>
        <v>0</v>
      </c>
      <c r="AD30" s="387">
        <f t="shared" ca="1" si="53"/>
        <v>0</v>
      </c>
      <c r="AE30" s="387">
        <f t="shared" ca="1" si="53"/>
        <v>0</v>
      </c>
      <c r="AF30" s="387">
        <f t="shared" ca="1" si="53"/>
        <v>0</v>
      </c>
      <c r="AG30" s="387">
        <f t="shared" ca="1" si="53"/>
        <v>0</v>
      </c>
      <c r="AH30" s="387">
        <f t="shared" ca="1" si="53"/>
        <v>0</v>
      </c>
      <c r="AI30" s="387">
        <f t="shared" ca="1" si="53"/>
        <v>0</v>
      </c>
      <c r="AJ30" s="387">
        <f t="shared" ca="1" si="54"/>
        <v>0</v>
      </c>
      <c r="AK30" s="387">
        <f t="shared" ca="1" si="54"/>
        <v>0</v>
      </c>
      <c r="AL30" s="387">
        <f t="shared" ca="1" si="54"/>
        <v>0</v>
      </c>
      <c r="AM30" s="387">
        <f t="shared" ca="1" si="54"/>
        <v>0</v>
      </c>
      <c r="AN30" s="387">
        <f t="shared" ca="1" si="54"/>
        <v>0</v>
      </c>
      <c r="AO30" s="387">
        <f t="shared" ca="1" si="54"/>
        <v>0</v>
      </c>
      <c r="AP30" s="387">
        <f t="shared" ca="1" si="54"/>
        <v>0</v>
      </c>
      <c r="AQ30" s="387">
        <f t="shared" ca="1" si="54"/>
        <v>0</v>
      </c>
      <c r="AR30" s="387">
        <f t="shared" ca="1" si="54"/>
        <v>0</v>
      </c>
      <c r="AS30" s="387">
        <f t="shared" ca="1" si="54"/>
        <v>0</v>
      </c>
      <c r="AT30" s="387">
        <f t="shared" ca="1" si="55"/>
        <v>0</v>
      </c>
      <c r="AU30" s="387">
        <f t="shared" ca="1" si="55"/>
        <v>0</v>
      </c>
      <c r="AV30" s="387">
        <f t="shared" ca="1" si="55"/>
        <v>0</v>
      </c>
      <c r="AW30" s="387">
        <f t="shared" ca="1" si="55"/>
        <v>0</v>
      </c>
      <c r="AX30" s="387">
        <f t="shared" ca="1" si="55"/>
        <v>0</v>
      </c>
      <c r="AY30" s="387">
        <f t="shared" ca="1" si="55"/>
        <v>0</v>
      </c>
      <c r="AZ30" s="387">
        <f t="shared" ca="1" si="55"/>
        <v>0</v>
      </c>
      <c r="BA30" s="387">
        <f t="shared" ca="1" si="55"/>
        <v>0</v>
      </c>
      <c r="BB30" s="387">
        <f t="shared" ca="1" si="55"/>
        <v>0</v>
      </c>
      <c r="BC30" s="387">
        <f t="shared" ca="1" si="55"/>
        <v>0</v>
      </c>
      <c r="BD30" s="387">
        <f t="shared" ca="1" si="56"/>
        <v>0</v>
      </c>
      <c r="BE30" s="387">
        <f t="shared" ca="1" si="56"/>
        <v>0</v>
      </c>
      <c r="BF30" s="387">
        <f t="shared" ca="1" si="56"/>
        <v>0</v>
      </c>
      <c r="BG30" s="387">
        <f t="shared" ca="1" si="56"/>
        <v>0</v>
      </c>
      <c r="BH30" s="387">
        <f t="shared" ca="1" si="56"/>
        <v>0</v>
      </c>
      <c r="BI30" s="387">
        <f t="shared" ca="1" si="56"/>
        <v>0</v>
      </c>
      <c r="BJ30" s="387">
        <f t="shared" ca="1" si="56"/>
        <v>0</v>
      </c>
      <c r="BK30" s="387">
        <f t="shared" ca="1" si="56"/>
        <v>0</v>
      </c>
      <c r="BL30" s="387">
        <f t="shared" ca="1" si="56"/>
        <v>0</v>
      </c>
      <c r="BM30" s="387">
        <f t="shared" ca="1" si="56"/>
        <v>0</v>
      </c>
      <c r="BN30" s="387">
        <f t="shared" ca="1" si="57"/>
        <v>0</v>
      </c>
      <c r="BO30" s="387">
        <f t="shared" ca="1" si="57"/>
        <v>0</v>
      </c>
      <c r="BP30" s="387">
        <f t="shared" ca="1" si="57"/>
        <v>0</v>
      </c>
      <c r="BQ30" s="387">
        <f t="shared" ca="1" si="57"/>
        <v>0</v>
      </c>
      <c r="BR30" s="387">
        <f t="shared" ca="1" si="57"/>
        <v>0</v>
      </c>
      <c r="BS30" s="387">
        <f t="shared" ca="1" si="57"/>
        <v>0</v>
      </c>
      <c r="BT30" s="387">
        <f t="shared" ca="1" si="57"/>
        <v>0</v>
      </c>
      <c r="BU30" s="387">
        <f t="shared" ca="1" si="57"/>
        <v>0</v>
      </c>
      <c r="BV30" s="387">
        <f t="shared" ca="1" si="57"/>
        <v>0</v>
      </c>
      <c r="BW30" s="387">
        <f t="shared" ca="1" si="57"/>
        <v>0</v>
      </c>
      <c r="BX30" s="387">
        <f t="shared" ca="1" si="57"/>
        <v>0</v>
      </c>
      <c r="BY30" s="387">
        <f t="shared" ca="1" si="57"/>
        <v>0</v>
      </c>
      <c r="BZ30" s="387">
        <f t="shared" ca="1" si="57"/>
        <v>0</v>
      </c>
      <c r="CA30" s="387">
        <f t="shared" ca="1" si="57"/>
        <v>0</v>
      </c>
      <c r="CF30" s="385">
        <f t="shared" ca="1" si="28"/>
        <v>0</v>
      </c>
      <c r="CG30" s="385">
        <f t="shared" ca="1" si="29"/>
        <v>0</v>
      </c>
      <c r="CH30" s="386">
        <f t="shared" si="30"/>
        <v>0</v>
      </c>
      <c r="CI30" s="386">
        <f t="shared" ca="1" si="31"/>
        <v>0</v>
      </c>
      <c r="CJ30" s="386">
        <f t="shared" ca="1" si="32"/>
        <v>0</v>
      </c>
      <c r="CK30" s="389"/>
      <c r="CL30" s="387">
        <f t="shared" ca="1" si="58"/>
        <v>0</v>
      </c>
      <c r="CM30" s="387">
        <f t="shared" ca="1" si="58"/>
        <v>0</v>
      </c>
      <c r="CN30" s="387">
        <f t="shared" ca="1" si="58"/>
        <v>0</v>
      </c>
      <c r="CO30" s="387">
        <f t="shared" ca="1" si="58"/>
        <v>0</v>
      </c>
      <c r="CP30" s="387">
        <f t="shared" ca="1" si="58"/>
        <v>0</v>
      </c>
      <c r="CQ30" s="387">
        <f t="shared" ca="1" si="58"/>
        <v>0</v>
      </c>
      <c r="CR30" s="387">
        <f t="shared" ca="1" si="58"/>
        <v>0</v>
      </c>
      <c r="CS30" s="387">
        <f t="shared" ca="1" si="58"/>
        <v>0</v>
      </c>
      <c r="CT30" s="387">
        <f t="shared" ca="1" si="58"/>
        <v>0</v>
      </c>
      <c r="CU30" s="387">
        <f t="shared" ca="1" si="58"/>
        <v>0</v>
      </c>
      <c r="CV30" s="387">
        <f t="shared" ca="1" si="59"/>
        <v>0</v>
      </c>
      <c r="CW30" s="387">
        <f t="shared" ca="1" si="59"/>
        <v>0</v>
      </c>
      <c r="CX30" s="387">
        <f t="shared" ca="1" si="59"/>
        <v>0</v>
      </c>
      <c r="CY30" s="387">
        <f t="shared" ca="1" si="59"/>
        <v>0</v>
      </c>
      <c r="CZ30" s="387">
        <f t="shared" ca="1" si="59"/>
        <v>0</v>
      </c>
      <c r="DA30" s="387">
        <f t="shared" ca="1" si="59"/>
        <v>0</v>
      </c>
      <c r="DB30" s="387">
        <f t="shared" ca="1" si="59"/>
        <v>0</v>
      </c>
      <c r="DC30" s="387">
        <f t="shared" ca="1" si="59"/>
        <v>0</v>
      </c>
      <c r="DD30" s="387">
        <f t="shared" ca="1" si="59"/>
        <v>0</v>
      </c>
      <c r="DE30" s="387">
        <f t="shared" ca="1" si="59"/>
        <v>0</v>
      </c>
      <c r="DF30" s="387">
        <f t="shared" ca="1" si="60"/>
        <v>0</v>
      </c>
      <c r="DG30" s="387">
        <f t="shared" ca="1" si="60"/>
        <v>0</v>
      </c>
      <c r="DH30" s="387">
        <f t="shared" ca="1" si="60"/>
        <v>0</v>
      </c>
      <c r="DI30" s="387">
        <f t="shared" ca="1" si="60"/>
        <v>0</v>
      </c>
      <c r="DJ30" s="387">
        <f t="shared" ca="1" si="60"/>
        <v>0</v>
      </c>
      <c r="DK30" s="387">
        <f t="shared" ca="1" si="60"/>
        <v>0</v>
      </c>
      <c r="DL30" s="387">
        <f t="shared" ca="1" si="60"/>
        <v>0</v>
      </c>
      <c r="DM30" s="387">
        <f t="shared" ca="1" si="60"/>
        <v>0</v>
      </c>
      <c r="DN30" s="387">
        <f t="shared" ca="1" si="60"/>
        <v>0</v>
      </c>
      <c r="DO30" s="387">
        <f t="shared" ca="1" si="60"/>
        <v>0</v>
      </c>
      <c r="DP30" s="387">
        <f t="shared" ca="1" si="61"/>
        <v>0</v>
      </c>
      <c r="DQ30" s="387">
        <f t="shared" ca="1" si="61"/>
        <v>0</v>
      </c>
      <c r="DR30" s="387">
        <f t="shared" ca="1" si="61"/>
        <v>0</v>
      </c>
      <c r="DS30" s="387">
        <f t="shared" ca="1" si="61"/>
        <v>0</v>
      </c>
      <c r="DT30" s="387">
        <f t="shared" ca="1" si="61"/>
        <v>0</v>
      </c>
      <c r="DU30" s="387">
        <f t="shared" ca="1" si="61"/>
        <v>0</v>
      </c>
      <c r="DV30" s="387">
        <f t="shared" ca="1" si="61"/>
        <v>0</v>
      </c>
      <c r="DW30" s="387">
        <f t="shared" ca="1" si="61"/>
        <v>0</v>
      </c>
      <c r="DX30" s="387">
        <f t="shared" ca="1" si="61"/>
        <v>0</v>
      </c>
      <c r="DY30" s="387">
        <f t="shared" ca="1" si="61"/>
        <v>0</v>
      </c>
      <c r="DZ30" s="387">
        <f t="shared" ca="1" si="62"/>
        <v>0</v>
      </c>
      <c r="EA30" s="387">
        <f t="shared" ca="1" si="62"/>
        <v>0</v>
      </c>
      <c r="EB30" s="387">
        <f t="shared" ca="1" si="62"/>
        <v>0</v>
      </c>
      <c r="EC30" s="387">
        <f t="shared" ca="1" si="62"/>
        <v>0</v>
      </c>
      <c r="ED30" s="387">
        <f t="shared" ca="1" si="62"/>
        <v>0</v>
      </c>
      <c r="EE30" s="387">
        <f t="shared" ca="1" si="62"/>
        <v>0</v>
      </c>
      <c r="EF30" s="387">
        <f t="shared" ca="1" si="62"/>
        <v>0</v>
      </c>
      <c r="EG30" s="387">
        <f t="shared" ca="1" si="62"/>
        <v>0</v>
      </c>
      <c r="EH30" s="387">
        <f t="shared" ca="1" si="62"/>
        <v>0</v>
      </c>
      <c r="EI30" s="387">
        <f t="shared" ca="1" si="62"/>
        <v>0</v>
      </c>
      <c r="EJ30" s="387">
        <f t="shared" ca="1" si="62"/>
        <v>0</v>
      </c>
      <c r="EK30" s="387">
        <f t="shared" ca="1" si="62"/>
        <v>0</v>
      </c>
      <c r="EL30" s="387">
        <f t="shared" ca="1" si="62"/>
        <v>0</v>
      </c>
      <c r="EM30" s="387">
        <f t="shared" ca="1" si="62"/>
        <v>0</v>
      </c>
      <c r="EO30" s="695">
        <f t="shared" si="41"/>
        <v>1</v>
      </c>
      <c r="EP30" s="119">
        <f t="shared" si="42"/>
        <v>1</v>
      </c>
    </row>
    <row r="31" spans="1:146" ht="15" customHeight="1">
      <c r="A31" s="122">
        <v>24</v>
      </c>
      <c r="B31" s="550"/>
      <c r="C31" s="529"/>
      <c r="D31" s="530"/>
      <c r="E31" s="530"/>
      <c r="F31" s="531"/>
      <c r="G31" s="532" t="s">
        <v>381</v>
      </c>
      <c r="H31" s="529"/>
      <c r="I31" s="540"/>
      <c r="J31" s="540"/>
      <c r="K31" s="539"/>
      <c r="L31" s="747">
        <f>IF(ISBLANK(K31),,IF(K31&lt;'Grille des taux interet'!$B$2,'Grille des taux interet'!$C$2,IF(K31&lt;'Grille des taux interet'!$B$3,'Grille des taux interet'!$C$3,IF(K31&lt;'Grille des taux interet'!B$4,'Grille des taux interet'!$C$4,IF(K31&lt;='Grille des taux interet'!$B$5,'Grille des taux interet'!$C$5,"RIEN")))))</f>
        <v>0</v>
      </c>
      <c r="M31" s="602">
        <f t="shared" si="18"/>
        <v>0</v>
      </c>
      <c r="N31" s="663" t="str">
        <f t="shared" si="38"/>
        <v/>
      </c>
      <c r="O31" s="649"/>
      <c r="P31" s="649"/>
      <c r="Q31" s="649"/>
      <c r="R31" s="649"/>
      <c r="S31" s="656"/>
      <c r="T31" s="385">
        <f t="shared" ca="1" si="19"/>
        <v>0</v>
      </c>
      <c r="U31" s="385">
        <f t="shared" ca="1" si="20"/>
        <v>0</v>
      </c>
      <c r="V31" s="386">
        <f t="shared" si="21"/>
        <v>0</v>
      </c>
      <c r="W31" s="386">
        <f t="shared" ca="1" si="39"/>
        <v>0</v>
      </c>
      <c r="X31" s="386">
        <f t="shared" ca="1" si="40"/>
        <v>0</v>
      </c>
      <c r="Y31" s="389">
        <f t="shared" si="22"/>
        <v>1900</v>
      </c>
      <c r="Z31" s="387">
        <f t="shared" ca="1" si="53"/>
        <v>0</v>
      </c>
      <c r="AA31" s="387">
        <f t="shared" ca="1" si="53"/>
        <v>0</v>
      </c>
      <c r="AB31" s="387">
        <f t="shared" ca="1" si="53"/>
        <v>0</v>
      </c>
      <c r="AC31" s="387">
        <f t="shared" ca="1" si="53"/>
        <v>0</v>
      </c>
      <c r="AD31" s="387">
        <f t="shared" ca="1" si="53"/>
        <v>0</v>
      </c>
      <c r="AE31" s="387">
        <f t="shared" ca="1" si="53"/>
        <v>0</v>
      </c>
      <c r="AF31" s="387">
        <f t="shared" ca="1" si="53"/>
        <v>0</v>
      </c>
      <c r="AG31" s="387">
        <f t="shared" ca="1" si="53"/>
        <v>0</v>
      </c>
      <c r="AH31" s="387">
        <f t="shared" ca="1" si="53"/>
        <v>0</v>
      </c>
      <c r="AI31" s="387">
        <f t="shared" ca="1" si="53"/>
        <v>0</v>
      </c>
      <c r="AJ31" s="387">
        <f t="shared" ca="1" si="54"/>
        <v>0</v>
      </c>
      <c r="AK31" s="387">
        <f t="shared" ca="1" si="54"/>
        <v>0</v>
      </c>
      <c r="AL31" s="387">
        <f t="shared" ca="1" si="54"/>
        <v>0</v>
      </c>
      <c r="AM31" s="387">
        <f t="shared" ca="1" si="54"/>
        <v>0</v>
      </c>
      <c r="AN31" s="387">
        <f t="shared" ca="1" si="54"/>
        <v>0</v>
      </c>
      <c r="AO31" s="387">
        <f t="shared" ca="1" si="54"/>
        <v>0</v>
      </c>
      <c r="AP31" s="387">
        <f t="shared" ca="1" si="54"/>
        <v>0</v>
      </c>
      <c r="AQ31" s="387">
        <f t="shared" ca="1" si="54"/>
        <v>0</v>
      </c>
      <c r="AR31" s="387">
        <f t="shared" ca="1" si="54"/>
        <v>0</v>
      </c>
      <c r="AS31" s="387">
        <f t="shared" ca="1" si="54"/>
        <v>0</v>
      </c>
      <c r="AT31" s="387">
        <f t="shared" ca="1" si="55"/>
        <v>0</v>
      </c>
      <c r="AU31" s="387">
        <f t="shared" ca="1" si="55"/>
        <v>0</v>
      </c>
      <c r="AV31" s="387">
        <f t="shared" ca="1" si="55"/>
        <v>0</v>
      </c>
      <c r="AW31" s="387">
        <f t="shared" ca="1" si="55"/>
        <v>0</v>
      </c>
      <c r="AX31" s="387">
        <f t="shared" ca="1" si="55"/>
        <v>0</v>
      </c>
      <c r="AY31" s="387">
        <f t="shared" ca="1" si="55"/>
        <v>0</v>
      </c>
      <c r="AZ31" s="387">
        <f t="shared" ca="1" si="55"/>
        <v>0</v>
      </c>
      <c r="BA31" s="387">
        <f t="shared" ca="1" si="55"/>
        <v>0</v>
      </c>
      <c r="BB31" s="387">
        <f t="shared" ca="1" si="55"/>
        <v>0</v>
      </c>
      <c r="BC31" s="387">
        <f t="shared" ca="1" si="55"/>
        <v>0</v>
      </c>
      <c r="BD31" s="387">
        <f t="shared" ca="1" si="56"/>
        <v>0</v>
      </c>
      <c r="BE31" s="387">
        <f t="shared" ca="1" si="56"/>
        <v>0</v>
      </c>
      <c r="BF31" s="387">
        <f t="shared" ca="1" si="56"/>
        <v>0</v>
      </c>
      <c r="BG31" s="387">
        <f t="shared" ca="1" si="56"/>
        <v>0</v>
      </c>
      <c r="BH31" s="387">
        <f t="shared" ca="1" si="56"/>
        <v>0</v>
      </c>
      <c r="BI31" s="387">
        <f t="shared" ca="1" si="56"/>
        <v>0</v>
      </c>
      <c r="BJ31" s="387">
        <f t="shared" ca="1" si="56"/>
        <v>0</v>
      </c>
      <c r="BK31" s="387">
        <f t="shared" ca="1" si="56"/>
        <v>0</v>
      </c>
      <c r="BL31" s="387">
        <f t="shared" ca="1" si="56"/>
        <v>0</v>
      </c>
      <c r="BM31" s="387">
        <f t="shared" ca="1" si="56"/>
        <v>0</v>
      </c>
      <c r="BN31" s="387">
        <f t="shared" ca="1" si="57"/>
        <v>0</v>
      </c>
      <c r="BO31" s="387">
        <f t="shared" ca="1" si="57"/>
        <v>0</v>
      </c>
      <c r="BP31" s="387">
        <f t="shared" ca="1" si="57"/>
        <v>0</v>
      </c>
      <c r="BQ31" s="387">
        <f t="shared" ca="1" si="57"/>
        <v>0</v>
      </c>
      <c r="BR31" s="387">
        <f t="shared" ca="1" si="57"/>
        <v>0</v>
      </c>
      <c r="BS31" s="387">
        <f t="shared" ca="1" si="57"/>
        <v>0</v>
      </c>
      <c r="BT31" s="387">
        <f t="shared" ca="1" si="57"/>
        <v>0</v>
      </c>
      <c r="BU31" s="387">
        <f t="shared" ca="1" si="57"/>
        <v>0</v>
      </c>
      <c r="BV31" s="387">
        <f t="shared" ca="1" si="57"/>
        <v>0</v>
      </c>
      <c r="BW31" s="387">
        <f t="shared" ca="1" si="57"/>
        <v>0</v>
      </c>
      <c r="BX31" s="387">
        <f t="shared" ca="1" si="57"/>
        <v>0</v>
      </c>
      <c r="BY31" s="387">
        <f t="shared" ca="1" si="57"/>
        <v>0</v>
      </c>
      <c r="BZ31" s="387">
        <f t="shared" ca="1" si="57"/>
        <v>0</v>
      </c>
      <c r="CA31" s="387">
        <f t="shared" ca="1" si="57"/>
        <v>0</v>
      </c>
      <c r="CF31" s="385">
        <f t="shared" ca="1" si="28"/>
        <v>0</v>
      </c>
      <c r="CG31" s="385">
        <f t="shared" ca="1" si="29"/>
        <v>0</v>
      </c>
      <c r="CH31" s="386">
        <f t="shared" si="30"/>
        <v>0</v>
      </c>
      <c r="CI31" s="386">
        <f t="shared" ca="1" si="31"/>
        <v>0</v>
      </c>
      <c r="CJ31" s="386">
        <f t="shared" ca="1" si="32"/>
        <v>0</v>
      </c>
      <c r="CK31" s="389"/>
      <c r="CL31" s="387">
        <f t="shared" ca="1" si="58"/>
        <v>0</v>
      </c>
      <c r="CM31" s="387">
        <f t="shared" ca="1" si="58"/>
        <v>0</v>
      </c>
      <c r="CN31" s="387">
        <f t="shared" ca="1" si="58"/>
        <v>0</v>
      </c>
      <c r="CO31" s="387">
        <f t="shared" ca="1" si="58"/>
        <v>0</v>
      </c>
      <c r="CP31" s="387">
        <f t="shared" ca="1" si="58"/>
        <v>0</v>
      </c>
      <c r="CQ31" s="387">
        <f t="shared" ca="1" si="58"/>
        <v>0</v>
      </c>
      <c r="CR31" s="387">
        <f t="shared" ca="1" si="58"/>
        <v>0</v>
      </c>
      <c r="CS31" s="387">
        <f t="shared" ca="1" si="58"/>
        <v>0</v>
      </c>
      <c r="CT31" s="387">
        <f t="shared" ca="1" si="58"/>
        <v>0</v>
      </c>
      <c r="CU31" s="387">
        <f t="shared" ca="1" si="58"/>
        <v>0</v>
      </c>
      <c r="CV31" s="387">
        <f t="shared" ca="1" si="59"/>
        <v>0</v>
      </c>
      <c r="CW31" s="387">
        <f t="shared" ca="1" si="59"/>
        <v>0</v>
      </c>
      <c r="CX31" s="387">
        <f t="shared" ca="1" si="59"/>
        <v>0</v>
      </c>
      <c r="CY31" s="387">
        <f t="shared" ca="1" si="59"/>
        <v>0</v>
      </c>
      <c r="CZ31" s="387">
        <f t="shared" ca="1" si="59"/>
        <v>0</v>
      </c>
      <c r="DA31" s="387">
        <f t="shared" ca="1" si="59"/>
        <v>0</v>
      </c>
      <c r="DB31" s="387">
        <f t="shared" ca="1" si="59"/>
        <v>0</v>
      </c>
      <c r="DC31" s="387">
        <f t="shared" ca="1" si="59"/>
        <v>0</v>
      </c>
      <c r="DD31" s="387">
        <f t="shared" ca="1" si="59"/>
        <v>0</v>
      </c>
      <c r="DE31" s="387">
        <f t="shared" ca="1" si="59"/>
        <v>0</v>
      </c>
      <c r="DF31" s="387">
        <f t="shared" ca="1" si="60"/>
        <v>0</v>
      </c>
      <c r="DG31" s="387">
        <f t="shared" ca="1" si="60"/>
        <v>0</v>
      </c>
      <c r="DH31" s="387">
        <f t="shared" ca="1" si="60"/>
        <v>0</v>
      </c>
      <c r="DI31" s="387">
        <f t="shared" ca="1" si="60"/>
        <v>0</v>
      </c>
      <c r="DJ31" s="387">
        <f t="shared" ca="1" si="60"/>
        <v>0</v>
      </c>
      <c r="DK31" s="387">
        <f t="shared" ca="1" si="60"/>
        <v>0</v>
      </c>
      <c r="DL31" s="387">
        <f t="shared" ca="1" si="60"/>
        <v>0</v>
      </c>
      <c r="DM31" s="387">
        <f t="shared" ca="1" si="60"/>
        <v>0</v>
      </c>
      <c r="DN31" s="387">
        <f t="shared" ca="1" si="60"/>
        <v>0</v>
      </c>
      <c r="DO31" s="387">
        <f t="shared" ca="1" si="60"/>
        <v>0</v>
      </c>
      <c r="DP31" s="387">
        <f t="shared" ca="1" si="61"/>
        <v>0</v>
      </c>
      <c r="DQ31" s="387">
        <f t="shared" ca="1" si="61"/>
        <v>0</v>
      </c>
      <c r="DR31" s="387">
        <f t="shared" ca="1" si="61"/>
        <v>0</v>
      </c>
      <c r="DS31" s="387">
        <f t="shared" ca="1" si="61"/>
        <v>0</v>
      </c>
      <c r="DT31" s="387">
        <f t="shared" ca="1" si="61"/>
        <v>0</v>
      </c>
      <c r="DU31" s="387">
        <f t="shared" ca="1" si="61"/>
        <v>0</v>
      </c>
      <c r="DV31" s="387">
        <f t="shared" ca="1" si="61"/>
        <v>0</v>
      </c>
      <c r="DW31" s="387">
        <f t="shared" ca="1" si="61"/>
        <v>0</v>
      </c>
      <c r="DX31" s="387">
        <f t="shared" ca="1" si="61"/>
        <v>0</v>
      </c>
      <c r="DY31" s="387">
        <f t="shared" ca="1" si="61"/>
        <v>0</v>
      </c>
      <c r="DZ31" s="387">
        <f t="shared" ca="1" si="62"/>
        <v>0</v>
      </c>
      <c r="EA31" s="387">
        <f t="shared" ca="1" si="62"/>
        <v>0</v>
      </c>
      <c r="EB31" s="387">
        <f t="shared" ca="1" si="62"/>
        <v>0</v>
      </c>
      <c r="EC31" s="387">
        <f t="shared" ca="1" si="62"/>
        <v>0</v>
      </c>
      <c r="ED31" s="387">
        <f t="shared" ca="1" si="62"/>
        <v>0</v>
      </c>
      <c r="EE31" s="387">
        <f t="shared" ca="1" si="62"/>
        <v>0</v>
      </c>
      <c r="EF31" s="387">
        <f t="shared" ca="1" si="62"/>
        <v>0</v>
      </c>
      <c r="EG31" s="387">
        <f t="shared" ca="1" si="62"/>
        <v>0</v>
      </c>
      <c r="EH31" s="387">
        <f t="shared" ca="1" si="62"/>
        <v>0</v>
      </c>
      <c r="EI31" s="387">
        <f t="shared" ca="1" si="62"/>
        <v>0</v>
      </c>
      <c r="EJ31" s="387">
        <f t="shared" ca="1" si="62"/>
        <v>0</v>
      </c>
      <c r="EK31" s="387">
        <f t="shared" ca="1" si="62"/>
        <v>0</v>
      </c>
      <c r="EL31" s="387">
        <f t="shared" ca="1" si="62"/>
        <v>0</v>
      </c>
      <c r="EM31" s="387">
        <f t="shared" ca="1" si="62"/>
        <v>0</v>
      </c>
      <c r="EO31" s="695">
        <f t="shared" si="41"/>
        <v>1</v>
      </c>
      <c r="EP31" s="119">
        <f t="shared" si="42"/>
        <v>1</v>
      </c>
    </row>
    <row r="32" spans="1:146" ht="15" customHeight="1">
      <c r="A32" s="122">
        <v>25</v>
      </c>
      <c r="B32" s="550"/>
      <c r="C32" s="529"/>
      <c r="D32" s="530"/>
      <c r="E32" s="530"/>
      <c r="F32" s="531"/>
      <c r="G32" s="532" t="s">
        <v>381</v>
      </c>
      <c r="H32" s="529"/>
      <c r="I32" s="540"/>
      <c r="J32" s="540"/>
      <c r="K32" s="539"/>
      <c r="L32" s="747">
        <f>IF(ISBLANK(K32),,IF(K32&lt;'Grille des taux interet'!$B$2,'Grille des taux interet'!$C$2,IF(K32&lt;'Grille des taux interet'!$B$3,'Grille des taux interet'!$C$3,IF(K32&lt;'Grille des taux interet'!B$4,'Grille des taux interet'!$C$4,IF(K32&lt;='Grille des taux interet'!$B$5,'Grille des taux interet'!$C$5,"RIEN")))))</f>
        <v>0</v>
      </c>
      <c r="M32" s="602">
        <f t="shared" si="18"/>
        <v>0</v>
      </c>
      <c r="N32" s="663" t="str">
        <f t="shared" si="38"/>
        <v/>
      </c>
      <c r="O32" s="649"/>
      <c r="P32" s="649"/>
      <c r="Q32" s="649"/>
      <c r="R32" s="649"/>
      <c r="S32" s="656"/>
      <c r="T32" s="385">
        <f t="shared" ca="1" si="19"/>
        <v>0</v>
      </c>
      <c r="U32" s="385">
        <f t="shared" ca="1" si="20"/>
        <v>0</v>
      </c>
      <c r="V32" s="386">
        <f t="shared" si="21"/>
        <v>0</v>
      </c>
      <c r="W32" s="386">
        <f t="shared" ca="1" si="39"/>
        <v>0</v>
      </c>
      <c r="X32" s="386">
        <f t="shared" ca="1" si="40"/>
        <v>0</v>
      </c>
      <c r="Y32" s="389">
        <f t="shared" si="22"/>
        <v>1900</v>
      </c>
      <c r="Z32" s="387">
        <f t="shared" ca="1" si="53"/>
        <v>0</v>
      </c>
      <c r="AA32" s="387">
        <f t="shared" ca="1" si="53"/>
        <v>0</v>
      </c>
      <c r="AB32" s="387">
        <f t="shared" ca="1" si="53"/>
        <v>0</v>
      </c>
      <c r="AC32" s="387">
        <f t="shared" ca="1" si="53"/>
        <v>0</v>
      </c>
      <c r="AD32" s="387">
        <f t="shared" ca="1" si="53"/>
        <v>0</v>
      </c>
      <c r="AE32" s="387">
        <f t="shared" ca="1" si="53"/>
        <v>0</v>
      </c>
      <c r="AF32" s="387">
        <f t="shared" ca="1" si="53"/>
        <v>0</v>
      </c>
      <c r="AG32" s="387">
        <f t="shared" ca="1" si="53"/>
        <v>0</v>
      </c>
      <c r="AH32" s="387">
        <f t="shared" ca="1" si="53"/>
        <v>0</v>
      </c>
      <c r="AI32" s="387">
        <f t="shared" ca="1" si="53"/>
        <v>0</v>
      </c>
      <c r="AJ32" s="387">
        <f t="shared" ca="1" si="54"/>
        <v>0</v>
      </c>
      <c r="AK32" s="387">
        <f t="shared" ca="1" si="54"/>
        <v>0</v>
      </c>
      <c r="AL32" s="387">
        <f t="shared" ca="1" si="54"/>
        <v>0</v>
      </c>
      <c r="AM32" s="387">
        <f t="shared" ca="1" si="54"/>
        <v>0</v>
      </c>
      <c r="AN32" s="387">
        <f t="shared" ca="1" si="54"/>
        <v>0</v>
      </c>
      <c r="AO32" s="387">
        <f t="shared" ca="1" si="54"/>
        <v>0</v>
      </c>
      <c r="AP32" s="387">
        <f t="shared" ca="1" si="54"/>
        <v>0</v>
      </c>
      <c r="AQ32" s="387">
        <f t="shared" ca="1" si="54"/>
        <v>0</v>
      </c>
      <c r="AR32" s="387">
        <f t="shared" ca="1" si="54"/>
        <v>0</v>
      </c>
      <c r="AS32" s="387">
        <f t="shared" ca="1" si="54"/>
        <v>0</v>
      </c>
      <c r="AT32" s="387">
        <f t="shared" ca="1" si="55"/>
        <v>0</v>
      </c>
      <c r="AU32" s="387">
        <f t="shared" ca="1" si="55"/>
        <v>0</v>
      </c>
      <c r="AV32" s="387">
        <f t="shared" ca="1" si="55"/>
        <v>0</v>
      </c>
      <c r="AW32" s="387">
        <f t="shared" ca="1" si="55"/>
        <v>0</v>
      </c>
      <c r="AX32" s="387">
        <f t="shared" ca="1" si="55"/>
        <v>0</v>
      </c>
      <c r="AY32" s="387">
        <f t="shared" ca="1" si="55"/>
        <v>0</v>
      </c>
      <c r="AZ32" s="387">
        <f t="shared" ca="1" si="55"/>
        <v>0</v>
      </c>
      <c r="BA32" s="387">
        <f t="shared" ca="1" si="55"/>
        <v>0</v>
      </c>
      <c r="BB32" s="387">
        <f t="shared" ca="1" si="55"/>
        <v>0</v>
      </c>
      <c r="BC32" s="387">
        <f t="shared" ca="1" si="55"/>
        <v>0</v>
      </c>
      <c r="BD32" s="387">
        <f t="shared" ca="1" si="56"/>
        <v>0</v>
      </c>
      <c r="BE32" s="387">
        <f t="shared" ca="1" si="56"/>
        <v>0</v>
      </c>
      <c r="BF32" s="387">
        <f t="shared" ca="1" si="56"/>
        <v>0</v>
      </c>
      <c r="BG32" s="387">
        <f t="shared" ca="1" si="56"/>
        <v>0</v>
      </c>
      <c r="BH32" s="387">
        <f t="shared" ca="1" si="56"/>
        <v>0</v>
      </c>
      <c r="BI32" s="387">
        <f t="shared" ca="1" si="56"/>
        <v>0</v>
      </c>
      <c r="BJ32" s="387">
        <f t="shared" ca="1" si="56"/>
        <v>0</v>
      </c>
      <c r="BK32" s="387">
        <f t="shared" ca="1" si="56"/>
        <v>0</v>
      </c>
      <c r="BL32" s="387">
        <f t="shared" ca="1" si="56"/>
        <v>0</v>
      </c>
      <c r="BM32" s="387">
        <f t="shared" ca="1" si="56"/>
        <v>0</v>
      </c>
      <c r="BN32" s="387">
        <f t="shared" ca="1" si="57"/>
        <v>0</v>
      </c>
      <c r="BO32" s="387">
        <f t="shared" ca="1" si="57"/>
        <v>0</v>
      </c>
      <c r="BP32" s="387">
        <f t="shared" ca="1" si="57"/>
        <v>0</v>
      </c>
      <c r="BQ32" s="387">
        <f t="shared" ca="1" si="57"/>
        <v>0</v>
      </c>
      <c r="BR32" s="387">
        <f t="shared" ca="1" si="57"/>
        <v>0</v>
      </c>
      <c r="BS32" s="387">
        <f t="shared" ca="1" si="57"/>
        <v>0</v>
      </c>
      <c r="BT32" s="387">
        <f t="shared" ca="1" si="57"/>
        <v>0</v>
      </c>
      <c r="BU32" s="387">
        <f t="shared" ca="1" si="57"/>
        <v>0</v>
      </c>
      <c r="BV32" s="387">
        <f t="shared" ca="1" si="57"/>
        <v>0</v>
      </c>
      <c r="BW32" s="387">
        <f t="shared" ca="1" si="57"/>
        <v>0</v>
      </c>
      <c r="BX32" s="387">
        <f t="shared" ca="1" si="57"/>
        <v>0</v>
      </c>
      <c r="BY32" s="387">
        <f t="shared" ca="1" si="57"/>
        <v>0</v>
      </c>
      <c r="BZ32" s="387">
        <f t="shared" ca="1" si="57"/>
        <v>0</v>
      </c>
      <c r="CA32" s="387">
        <f t="shared" ca="1" si="57"/>
        <v>0</v>
      </c>
      <c r="CF32" s="385">
        <f t="shared" ca="1" si="28"/>
        <v>0</v>
      </c>
      <c r="CG32" s="385">
        <f t="shared" ca="1" si="29"/>
        <v>0</v>
      </c>
      <c r="CH32" s="386">
        <f t="shared" si="30"/>
        <v>0</v>
      </c>
      <c r="CI32" s="386">
        <f t="shared" ca="1" si="31"/>
        <v>0</v>
      </c>
      <c r="CJ32" s="386">
        <f t="shared" ca="1" si="32"/>
        <v>0</v>
      </c>
      <c r="CK32" s="389"/>
      <c r="CL32" s="387">
        <f t="shared" ca="1" si="58"/>
        <v>0</v>
      </c>
      <c r="CM32" s="387">
        <f t="shared" ca="1" si="58"/>
        <v>0</v>
      </c>
      <c r="CN32" s="387">
        <f t="shared" ca="1" si="58"/>
        <v>0</v>
      </c>
      <c r="CO32" s="387">
        <f t="shared" ca="1" si="58"/>
        <v>0</v>
      </c>
      <c r="CP32" s="387">
        <f t="shared" ca="1" si="58"/>
        <v>0</v>
      </c>
      <c r="CQ32" s="387">
        <f t="shared" ca="1" si="58"/>
        <v>0</v>
      </c>
      <c r="CR32" s="387">
        <f t="shared" ca="1" si="58"/>
        <v>0</v>
      </c>
      <c r="CS32" s="387">
        <f t="shared" ca="1" si="58"/>
        <v>0</v>
      </c>
      <c r="CT32" s="387">
        <f t="shared" ca="1" si="58"/>
        <v>0</v>
      </c>
      <c r="CU32" s="387">
        <f t="shared" ca="1" si="58"/>
        <v>0</v>
      </c>
      <c r="CV32" s="387">
        <f t="shared" ca="1" si="59"/>
        <v>0</v>
      </c>
      <c r="CW32" s="387">
        <f t="shared" ca="1" si="59"/>
        <v>0</v>
      </c>
      <c r="CX32" s="387">
        <f t="shared" ca="1" si="59"/>
        <v>0</v>
      </c>
      <c r="CY32" s="387">
        <f t="shared" ca="1" si="59"/>
        <v>0</v>
      </c>
      <c r="CZ32" s="387">
        <f t="shared" ca="1" si="59"/>
        <v>0</v>
      </c>
      <c r="DA32" s="387">
        <f t="shared" ca="1" si="59"/>
        <v>0</v>
      </c>
      <c r="DB32" s="387">
        <f t="shared" ca="1" si="59"/>
        <v>0</v>
      </c>
      <c r="DC32" s="387">
        <f t="shared" ca="1" si="59"/>
        <v>0</v>
      </c>
      <c r="DD32" s="387">
        <f t="shared" ca="1" si="59"/>
        <v>0</v>
      </c>
      <c r="DE32" s="387">
        <f t="shared" ca="1" si="59"/>
        <v>0</v>
      </c>
      <c r="DF32" s="387">
        <f t="shared" ca="1" si="60"/>
        <v>0</v>
      </c>
      <c r="DG32" s="387">
        <f t="shared" ca="1" si="60"/>
        <v>0</v>
      </c>
      <c r="DH32" s="387">
        <f t="shared" ca="1" si="60"/>
        <v>0</v>
      </c>
      <c r="DI32" s="387">
        <f t="shared" ca="1" si="60"/>
        <v>0</v>
      </c>
      <c r="DJ32" s="387">
        <f t="shared" ca="1" si="60"/>
        <v>0</v>
      </c>
      <c r="DK32" s="387">
        <f t="shared" ca="1" si="60"/>
        <v>0</v>
      </c>
      <c r="DL32" s="387">
        <f t="shared" ca="1" si="60"/>
        <v>0</v>
      </c>
      <c r="DM32" s="387">
        <f t="shared" ca="1" si="60"/>
        <v>0</v>
      </c>
      <c r="DN32" s="387">
        <f t="shared" ca="1" si="60"/>
        <v>0</v>
      </c>
      <c r="DO32" s="387">
        <f t="shared" ca="1" si="60"/>
        <v>0</v>
      </c>
      <c r="DP32" s="387">
        <f t="shared" ca="1" si="61"/>
        <v>0</v>
      </c>
      <c r="DQ32" s="387">
        <f t="shared" ca="1" si="61"/>
        <v>0</v>
      </c>
      <c r="DR32" s="387">
        <f t="shared" ca="1" si="61"/>
        <v>0</v>
      </c>
      <c r="DS32" s="387">
        <f t="shared" ca="1" si="61"/>
        <v>0</v>
      </c>
      <c r="DT32" s="387">
        <f t="shared" ca="1" si="61"/>
        <v>0</v>
      </c>
      <c r="DU32" s="387">
        <f t="shared" ca="1" si="61"/>
        <v>0</v>
      </c>
      <c r="DV32" s="387">
        <f t="shared" ca="1" si="61"/>
        <v>0</v>
      </c>
      <c r="DW32" s="387">
        <f t="shared" ca="1" si="61"/>
        <v>0</v>
      </c>
      <c r="DX32" s="387">
        <f t="shared" ca="1" si="61"/>
        <v>0</v>
      </c>
      <c r="DY32" s="387">
        <f t="shared" ca="1" si="61"/>
        <v>0</v>
      </c>
      <c r="DZ32" s="387">
        <f t="shared" ca="1" si="62"/>
        <v>0</v>
      </c>
      <c r="EA32" s="387">
        <f t="shared" ca="1" si="62"/>
        <v>0</v>
      </c>
      <c r="EB32" s="387">
        <f t="shared" ca="1" si="62"/>
        <v>0</v>
      </c>
      <c r="EC32" s="387">
        <f t="shared" ca="1" si="62"/>
        <v>0</v>
      </c>
      <c r="ED32" s="387">
        <f t="shared" ca="1" si="62"/>
        <v>0</v>
      </c>
      <c r="EE32" s="387">
        <f t="shared" ca="1" si="62"/>
        <v>0</v>
      </c>
      <c r="EF32" s="387">
        <f t="shared" ca="1" si="62"/>
        <v>0</v>
      </c>
      <c r="EG32" s="387">
        <f t="shared" ca="1" si="62"/>
        <v>0</v>
      </c>
      <c r="EH32" s="387">
        <f t="shared" ca="1" si="62"/>
        <v>0</v>
      </c>
      <c r="EI32" s="387">
        <f t="shared" ca="1" si="62"/>
        <v>0</v>
      </c>
      <c r="EJ32" s="387">
        <f t="shared" ca="1" si="62"/>
        <v>0</v>
      </c>
      <c r="EK32" s="387">
        <f t="shared" ca="1" si="62"/>
        <v>0</v>
      </c>
      <c r="EL32" s="387">
        <f t="shared" ca="1" si="62"/>
        <v>0</v>
      </c>
      <c r="EM32" s="387">
        <f t="shared" ca="1" si="62"/>
        <v>0</v>
      </c>
      <c r="EO32" s="695">
        <f t="shared" si="41"/>
        <v>1</v>
      </c>
      <c r="EP32" s="119">
        <f t="shared" si="42"/>
        <v>1</v>
      </c>
    </row>
    <row r="33" spans="1:146" ht="15" customHeight="1">
      <c r="A33" s="122">
        <v>26</v>
      </c>
      <c r="B33" s="550"/>
      <c r="C33" s="529"/>
      <c r="D33" s="530"/>
      <c r="E33" s="530"/>
      <c r="F33" s="531"/>
      <c r="G33" s="532" t="s">
        <v>381</v>
      </c>
      <c r="H33" s="529"/>
      <c r="I33" s="540"/>
      <c r="J33" s="540"/>
      <c r="K33" s="539"/>
      <c r="L33" s="747">
        <f>IF(ISBLANK(K33),,IF(K33&lt;'Grille des taux interet'!$B$2,'Grille des taux interet'!$C$2,IF(K33&lt;'Grille des taux interet'!$B$3,'Grille des taux interet'!$C$3,IF(K33&lt;'Grille des taux interet'!B$4,'Grille des taux interet'!$C$4,IF(K33&lt;='Grille des taux interet'!$B$5,'Grille des taux interet'!$C$5,"RIEN")))))</f>
        <v>0</v>
      </c>
      <c r="M33" s="602">
        <f t="shared" si="18"/>
        <v>0</v>
      </c>
      <c r="N33" s="663" t="str">
        <f t="shared" si="38"/>
        <v/>
      </c>
      <c r="O33" s="649"/>
      <c r="P33" s="649"/>
      <c r="Q33" s="649"/>
      <c r="R33" s="649"/>
      <c r="S33" s="656"/>
      <c r="T33" s="385">
        <f t="shared" ca="1" si="19"/>
        <v>0</v>
      </c>
      <c r="U33" s="385">
        <f t="shared" ca="1" si="20"/>
        <v>0</v>
      </c>
      <c r="V33" s="386">
        <f t="shared" si="21"/>
        <v>0</v>
      </c>
      <c r="W33" s="386">
        <f t="shared" ca="1" si="39"/>
        <v>0</v>
      </c>
      <c r="X33" s="386">
        <f t="shared" ca="1" si="40"/>
        <v>0</v>
      </c>
      <c r="Y33" s="389">
        <f t="shared" si="22"/>
        <v>1900</v>
      </c>
      <c r="Z33" s="387">
        <f t="shared" ca="1" si="53"/>
        <v>0</v>
      </c>
      <c r="AA33" s="387">
        <f t="shared" ca="1" si="53"/>
        <v>0</v>
      </c>
      <c r="AB33" s="387">
        <f t="shared" ca="1" si="53"/>
        <v>0</v>
      </c>
      <c r="AC33" s="387">
        <f t="shared" ca="1" si="53"/>
        <v>0</v>
      </c>
      <c r="AD33" s="387">
        <f t="shared" ca="1" si="53"/>
        <v>0</v>
      </c>
      <c r="AE33" s="387">
        <f t="shared" ca="1" si="53"/>
        <v>0</v>
      </c>
      <c r="AF33" s="387">
        <f t="shared" ca="1" si="53"/>
        <v>0</v>
      </c>
      <c r="AG33" s="387">
        <f t="shared" ca="1" si="53"/>
        <v>0</v>
      </c>
      <c r="AH33" s="387">
        <f t="shared" ca="1" si="53"/>
        <v>0</v>
      </c>
      <c r="AI33" s="387">
        <f t="shared" ca="1" si="53"/>
        <v>0</v>
      </c>
      <c r="AJ33" s="387">
        <f t="shared" ca="1" si="54"/>
        <v>0</v>
      </c>
      <c r="AK33" s="387">
        <f t="shared" ca="1" si="54"/>
        <v>0</v>
      </c>
      <c r="AL33" s="387">
        <f t="shared" ca="1" si="54"/>
        <v>0</v>
      </c>
      <c r="AM33" s="387">
        <f t="shared" ca="1" si="54"/>
        <v>0</v>
      </c>
      <c r="AN33" s="387">
        <f t="shared" ca="1" si="54"/>
        <v>0</v>
      </c>
      <c r="AO33" s="387">
        <f t="shared" ca="1" si="54"/>
        <v>0</v>
      </c>
      <c r="AP33" s="387">
        <f t="shared" ca="1" si="54"/>
        <v>0</v>
      </c>
      <c r="AQ33" s="387">
        <f t="shared" ca="1" si="54"/>
        <v>0</v>
      </c>
      <c r="AR33" s="387">
        <f t="shared" ca="1" si="54"/>
        <v>0</v>
      </c>
      <c r="AS33" s="387">
        <f t="shared" ca="1" si="54"/>
        <v>0</v>
      </c>
      <c r="AT33" s="387">
        <f t="shared" ca="1" si="55"/>
        <v>0</v>
      </c>
      <c r="AU33" s="387">
        <f t="shared" ca="1" si="55"/>
        <v>0</v>
      </c>
      <c r="AV33" s="387">
        <f t="shared" ca="1" si="55"/>
        <v>0</v>
      </c>
      <c r="AW33" s="387">
        <f t="shared" ca="1" si="55"/>
        <v>0</v>
      </c>
      <c r="AX33" s="387">
        <f t="shared" ca="1" si="55"/>
        <v>0</v>
      </c>
      <c r="AY33" s="387">
        <f t="shared" ca="1" si="55"/>
        <v>0</v>
      </c>
      <c r="AZ33" s="387">
        <f t="shared" ca="1" si="55"/>
        <v>0</v>
      </c>
      <c r="BA33" s="387">
        <f t="shared" ca="1" si="55"/>
        <v>0</v>
      </c>
      <c r="BB33" s="387">
        <f t="shared" ca="1" si="55"/>
        <v>0</v>
      </c>
      <c r="BC33" s="387">
        <f t="shared" ca="1" si="55"/>
        <v>0</v>
      </c>
      <c r="BD33" s="387">
        <f t="shared" ca="1" si="56"/>
        <v>0</v>
      </c>
      <c r="BE33" s="387">
        <f t="shared" ca="1" si="56"/>
        <v>0</v>
      </c>
      <c r="BF33" s="387">
        <f t="shared" ca="1" si="56"/>
        <v>0</v>
      </c>
      <c r="BG33" s="387">
        <f t="shared" ca="1" si="56"/>
        <v>0</v>
      </c>
      <c r="BH33" s="387">
        <f t="shared" ca="1" si="56"/>
        <v>0</v>
      </c>
      <c r="BI33" s="387">
        <f t="shared" ca="1" si="56"/>
        <v>0</v>
      </c>
      <c r="BJ33" s="387">
        <f t="shared" ca="1" si="56"/>
        <v>0</v>
      </c>
      <c r="BK33" s="387">
        <f t="shared" ca="1" si="56"/>
        <v>0</v>
      </c>
      <c r="BL33" s="387">
        <f t="shared" ca="1" si="56"/>
        <v>0</v>
      </c>
      <c r="BM33" s="387">
        <f t="shared" ca="1" si="56"/>
        <v>0</v>
      </c>
      <c r="BN33" s="387">
        <f t="shared" ca="1" si="57"/>
        <v>0</v>
      </c>
      <c r="BO33" s="387">
        <f t="shared" ca="1" si="57"/>
        <v>0</v>
      </c>
      <c r="BP33" s="387">
        <f t="shared" ca="1" si="57"/>
        <v>0</v>
      </c>
      <c r="BQ33" s="387">
        <f t="shared" ca="1" si="57"/>
        <v>0</v>
      </c>
      <c r="BR33" s="387">
        <f t="shared" ca="1" si="57"/>
        <v>0</v>
      </c>
      <c r="BS33" s="387">
        <f t="shared" ca="1" si="57"/>
        <v>0</v>
      </c>
      <c r="BT33" s="387">
        <f t="shared" ca="1" si="57"/>
        <v>0</v>
      </c>
      <c r="BU33" s="387">
        <f t="shared" ca="1" si="57"/>
        <v>0</v>
      </c>
      <c r="BV33" s="387">
        <f t="shared" ca="1" si="57"/>
        <v>0</v>
      </c>
      <c r="BW33" s="387">
        <f t="shared" ca="1" si="57"/>
        <v>0</v>
      </c>
      <c r="BX33" s="387">
        <f t="shared" ca="1" si="57"/>
        <v>0</v>
      </c>
      <c r="BY33" s="387">
        <f t="shared" ca="1" si="57"/>
        <v>0</v>
      </c>
      <c r="BZ33" s="387">
        <f t="shared" ca="1" si="57"/>
        <v>0</v>
      </c>
      <c r="CA33" s="387">
        <f t="shared" ca="1" si="57"/>
        <v>0</v>
      </c>
      <c r="CF33" s="385">
        <f t="shared" ca="1" si="28"/>
        <v>0</v>
      </c>
      <c r="CG33" s="385">
        <f t="shared" ca="1" si="29"/>
        <v>0</v>
      </c>
      <c r="CH33" s="386">
        <f t="shared" si="30"/>
        <v>0</v>
      </c>
      <c r="CI33" s="386">
        <f t="shared" ca="1" si="31"/>
        <v>0</v>
      </c>
      <c r="CJ33" s="386">
        <f t="shared" ca="1" si="32"/>
        <v>0</v>
      </c>
      <c r="CK33" s="389"/>
      <c r="CL33" s="387">
        <f t="shared" ca="1" si="58"/>
        <v>0</v>
      </c>
      <c r="CM33" s="387">
        <f t="shared" ca="1" si="58"/>
        <v>0</v>
      </c>
      <c r="CN33" s="387">
        <f t="shared" ca="1" si="58"/>
        <v>0</v>
      </c>
      <c r="CO33" s="387">
        <f t="shared" ca="1" si="58"/>
        <v>0</v>
      </c>
      <c r="CP33" s="387">
        <f t="shared" ca="1" si="58"/>
        <v>0</v>
      </c>
      <c r="CQ33" s="387">
        <f t="shared" ca="1" si="58"/>
        <v>0</v>
      </c>
      <c r="CR33" s="387">
        <f t="shared" ca="1" si="58"/>
        <v>0</v>
      </c>
      <c r="CS33" s="387">
        <f t="shared" ca="1" si="58"/>
        <v>0</v>
      </c>
      <c r="CT33" s="387">
        <f t="shared" ca="1" si="58"/>
        <v>0</v>
      </c>
      <c r="CU33" s="387">
        <f t="shared" ca="1" si="58"/>
        <v>0</v>
      </c>
      <c r="CV33" s="387">
        <f t="shared" ca="1" si="59"/>
        <v>0</v>
      </c>
      <c r="CW33" s="387">
        <f t="shared" ca="1" si="59"/>
        <v>0</v>
      </c>
      <c r="CX33" s="387">
        <f t="shared" ca="1" si="59"/>
        <v>0</v>
      </c>
      <c r="CY33" s="387">
        <f t="shared" ca="1" si="59"/>
        <v>0</v>
      </c>
      <c r="CZ33" s="387">
        <f t="shared" ca="1" si="59"/>
        <v>0</v>
      </c>
      <c r="DA33" s="387">
        <f t="shared" ca="1" si="59"/>
        <v>0</v>
      </c>
      <c r="DB33" s="387">
        <f t="shared" ca="1" si="59"/>
        <v>0</v>
      </c>
      <c r="DC33" s="387">
        <f t="shared" ca="1" si="59"/>
        <v>0</v>
      </c>
      <c r="DD33" s="387">
        <f t="shared" ca="1" si="59"/>
        <v>0</v>
      </c>
      <c r="DE33" s="387">
        <f t="shared" ca="1" si="59"/>
        <v>0</v>
      </c>
      <c r="DF33" s="387">
        <f t="shared" ca="1" si="60"/>
        <v>0</v>
      </c>
      <c r="DG33" s="387">
        <f t="shared" ca="1" si="60"/>
        <v>0</v>
      </c>
      <c r="DH33" s="387">
        <f t="shared" ca="1" si="60"/>
        <v>0</v>
      </c>
      <c r="DI33" s="387">
        <f t="shared" ca="1" si="60"/>
        <v>0</v>
      </c>
      <c r="DJ33" s="387">
        <f t="shared" ca="1" si="60"/>
        <v>0</v>
      </c>
      <c r="DK33" s="387">
        <f t="shared" ca="1" si="60"/>
        <v>0</v>
      </c>
      <c r="DL33" s="387">
        <f t="shared" ca="1" si="60"/>
        <v>0</v>
      </c>
      <c r="DM33" s="387">
        <f t="shared" ca="1" si="60"/>
        <v>0</v>
      </c>
      <c r="DN33" s="387">
        <f t="shared" ca="1" si="60"/>
        <v>0</v>
      </c>
      <c r="DO33" s="387">
        <f t="shared" ca="1" si="60"/>
        <v>0</v>
      </c>
      <c r="DP33" s="387">
        <f t="shared" ca="1" si="61"/>
        <v>0</v>
      </c>
      <c r="DQ33" s="387">
        <f t="shared" ca="1" si="61"/>
        <v>0</v>
      </c>
      <c r="DR33" s="387">
        <f t="shared" ca="1" si="61"/>
        <v>0</v>
      </c>
      <c r="DS33" s="387">
        <f t="shared" ca="1" si="61"/>
        <v>0</v>
      </c>
      <c r="DT33" s="387">
        <f t="shared" ca="1" si="61"/>
        <v>0</v>
      </c>
      <c r="DU33" s="387">
        <f t="shared" ca="1" si="61"/>
        <v>0</v>
      </c>
      <c r="DV33" s="387">
        <f t="shared" ca="1" si="61"/>
        <v>0</v>
      </c>
      <c r="DW33" s="387">
        <f t="shared" ca="1" si="61"/>
        <v>0</v>
      </c>
      <c r="DX33" s="387">
        <f t="shared" ca="1" si="61"/>
        <v>0</v>
      </c>
      <c r="DY33" s="387">
        <f t="shared" ca="1" si="61"/>
        <v>0</v>
      </c>
      <c r="DZ33" s="387">
        <f t="shared" ca="1" si="62"/>
        <v>0</v>
      </c>
      <c r="EA33" s="387">
        <f t="shared" ca="1" si="62"/>
        <v>0</v>
      </c>
      <c r="EB33" s="387">
        <f t="shared" ca="1" si="62"/>
        <v>0</v>
      </c>
      <c r="EC33" s="387">
        <f t="shared" ca="1" si="62"/>
        <v>0</v>
      </c>
      <c r="ED33" s="387">
        <f t="shared" ca="1" si="62"/>
        <v>0</v>
      </c>
      <c r="EE33" s="387">
        <f t="shared" ca="1" si="62"/>
        <v>0</v>
      </c>
      <c r="EF33" s="387">
        <f t="shared" ca="1" si="62"/>
        <v>0</v>
      </c>
      <c r="EG33" s="387">
        <f t="shared" ca="1" si="62"/>
        <v>0</v>
      </c>
      <c r="EH33" s="387">
        <f t="shared" ca="1" si="62"/>
        <v>0</v>
      </c>
      <c r="EI33" s="387">
        <f t="shared" ca="1" si="62"/>
        <v>0</v>
      </c>
      <c r="EJ33" s="387">
        <f t="shared" ca="1" si="62"/>
        <v>0</v>
      </c>
      <c r="EK33" s="387">
        <f t="shared" ca="1" si="62"/>
        <v>0</v>
      </c>
      <c r="EL33" s="387">
        <f t="shared" ca="1" si="62"/>
        <v>0</v>
      </c>
      <c r="EM33" s="387">
        <f t="shared" ca="1" si="62"/>
        <v>0</v>
      </c>
      <c r="EO33" s="695">
        <f t="shared" si="41"/>
        <v>1</v>
      </c>
      <c r="EP33" s="119">
        <f t="shared" si="42"/>
        <v>1</v>
      </c>
    </row>
    <row r="34" spans="1:146" ht="15" customHeight="1">
      <c r="A34" s="122">
        <v>27</v>
      </c>
      <c r="B34" s="550"/>
      <c r="C34" s="529"/>
      <c r="D34" s="530"/>
      <c r="E34" s="530"/>
      <c r="F34" s="531"/>
      <c r="G34" s="532" t="s">
        <v>381</v>
      </c>
      <c r="H34" s="529"/>
      <c r="I34" s="540"/>
      <c r="J34" s="540"/>
      <c r="K34" s="539"/>
      <c r="L34" s="747">
        <f>IF(ISBLANK(K34),,IF(K34&lt;'Grille des taux interet'!$B$2,'Grille des taux interet'!$C$2,IF(K34&lt;'Grille des taux interet'!$B$3,'Grille des taux interet'!$C$3,IF(K34&lt;'Grille des taux interet'!B$4,'Grille des taux interet'!$C$4,IF(K34&lt;='Grille des taux interet'!$B$5,'Grille des taux interet'!$C$5,"RIEN")))))</f>
        <v>0</v>
      </c>
      <c r="M34" s="602">
        <f t="shared" si="18"/>
        <v>0</v>
      </c>
      <c r="N34" s="663" t="str">
        <f t="shared" si="38"/>
        <v/>
      </c>
      <c r="O34" s="649"/>
      <c r="P34" s="649"/>
      <c r="Q34" s="649"/>
      <c r="R34" s="649"/>
      <c r="S34" s="656"/>
      <c r="T34" s="385">
        <f t="shared" ca="1" si="19"/>
        <v>0</v>
      </c>
      <c r="U34" s="385">
        <f t="shared" ca="1" si="20"/>
        <v>0</v>
      </c>
      <c r="V34" s="386">
        <f t="shared" si="21"/>
        <v>0</v>
      </c>
      <c r="W34" s="386">
        <f t="shared" ca="1" si="39"/>
        <v>0</v>
      </c>
      <c r="X34" s="386">
        <f t="shared" ca="1" si="40"/>
        <v>0</v>
      </c>
      <c r="Y34" s="389">
        <f t="shared" si="22"/>
        <v>1900</v>
      </c>
      <c r="Z34" s="387">
        <f t="shared" ca="1" si="53"/>
        <v>0</v>
      </c>
      <c r="AA34" s="387">
        <f t="shared" ca="1" si="53"/>
        <v>0</v>
      </c>
      <c r="AB34" s="387">
        <f t="shared" ca="1" si="53"/>
        <v>0</v>
      </c>
      <c r="AC34" s="387">
        <f t="shared" ca="1" si="53"/>
        <v>0</v>
      </c>
      <c r="AD34" s="387">
        <f t="shared" ca="1" si="53"/>
        <v>0</v>
      </c>
      <c r="AE34" s="387">
        <f t="shared" ca="1" si="53"/>
        <v>0</v>
      </c>
      <c r="AF34" s="387">
        <f t="shared" ca="1" si="53"/>
        <v>0</v>
      </c>
      <c r="AG34" s="387">
        <f t="shared" ca="1" si="53"/>
        <v>0</v>
      </c>
      <c r="AH34" s="387">
        <f t="shared" ca="1" si="53"/>
        <v>0</v>
      </c>
      <c r="AI34" s="387">
        <f t="shared" ca="1" si="53"/>
        <v>0</v>
      </c>
      <c r="AJ34" s="387">
        <f t="shared" ca="1" si="54"/>
        <v>0</v>
      </c>
      <c r="AK34" s="387">
        <f t="shared" ca="1" si="54"/>
        <v>0</v>
      </c>
      <c r="AL34" s="387">
        <f t="shared" ca="1" si="54"/>
        <v>0</v>
      </c>
      <c r="AM34" s="387">
        <f t="shared" ca="1" si="54"/>
        <v>0</v>
      </c>
      <c r="AN34" s="387">
        <f t="shared" ca="1" si="54"/>
        <v>0</v>
      </c>
      <c r="AO34" s="387">
        <f t="shared" ca="1" si="54"/>
        <v>0</v>
      </c>
      <c r="AP34" s="387">
        <f t="shared" ca="1" si="54"/>
        <v>0</v>
      </c>
      <c r="AQ34" s="387">
        <f t="shared" ca="1" si="54"/>
        <v>0</v>
      </c>
      <c r="AR34" s="387">
        <f t="shared" ca="1" si="54"/>
        <v>0</v>
      </c>
      <c r="AS34" s="387">
        <f t="shared" ca="1" si="54"/>
        <v>0</v>
      </c>
      <c r="AT34" s="387">
        <f t="shared" ca="1" si="55"/>
        <v>0</v>
      </c>
      <c r="AU34" s="387">
        <f t="shared" ca="1" si="55"/>
        <v>0</v>
      </c>
      <c r="AV34" s="387">
        <f t="shared" ca="1" si="55"/>
        <v>0</v>
      </c>
      <c r="AW34" s="387">
        <f t="shared" ca="1" si="55"/>
        <v>0</v>
      </c>
      <c r="AX34" s="387">
        <f t="shared" ca="1" si="55"/>
        <v>0</v>
      </c>
      <c r="AY34" s="387">
        <f t="shared" ca="1" si="55"/>
        <v>0</v>
      </c>
      <c r="AZ34" s="387">
        <f t="shared" ca="1" si="55"/>
        <v>0</v>
      </c>
      <c r="BA34" s="387">
        <f t="shared" ca="1" si="55"/>
        <v>0</v>
      </c>
      <c r="BB34" s="387">
        <f t="shared" ca="1" si="55"/>
        <v>0</v>
      </c>
      <c r="BC34" s="387">
        <f t="shared" ca="1" si="55"/>
        <v>0</v>
      </c>
      <c r="BD34" s="387">
        <f t="shared" ca="1" si="56"/>
        <v>0</v>
      </c>
      <c r="BE34" s="387">
        <f t="shared" ca="1" si="56"/>
        <v>0</v>
      </c>
      <c r="BF34" s="387">
        <f t="shared" ca="1" si="56"/>
        <v>0</v>
      </c>
      <c r="BG34" s="387">
        <f t="shared" ca="1" si="56"/>
        <v>0</v>
      </c>
      <c r="BH34" s="387">
        <f t="shared" ca="1" si="56"/>
        <v>0</v>
      </c>
      <c r="BI34" s="387">
        <f t="shared" ca="1" si="56"/>
        <v>0</v>
      </c>
      <c r="BJ34" s="387">
        <f t="shared" ca="1" si="56"/>
        <v>0</v>
      </c>
      <c r="BK34" s="387">
        <f t="shared" ca="1" si="56"/>
        <v>0</v>
      </c>
      <c r="BL34" s="387">
        <f t="shared" ca="1" si="56"/>
        <v>0</v>
      </c>
      <c r="BM34" s="387">
        <f t="shared" ca="1" si="56"/>
        <v>0</v>
      </c>
      <c r="BN34" s="387">
        <f t="shared" ca="1" si="57"/>
        <v>0</v>
      </c>
      <c r="BO34" s="387">
        <f t="shared" ca="1" si="57"/>
        <v>0</v>
      </c>
      <c r="BP34" s="387">
        <f t="shared" ca="1" si="57"/>
        <v>0</v>
      </c>
      <c r="BQ34" s="387">
        <f t="shared" ca="1" si="57"/>
        <v>0</v>
      </c>
      <c r="BR34" s="387">
        <f t="shared" ca="1" si="57"/>
        <v>0</v>
      </c>
      <c r="BS34" s="387">
        <f t="shared" ca="1" si="57"/>
        <v>0</v>
      </c>
      <c r="BT34" s="387">
        <f t="shared" ca="1" si="57"/>
        <v>0</v>
      </c>
      <c r="BU34" s="387">
        <f t="shared" ca="1" si="57"/>
        <v>0</v>
      </c>
      <c r="BV34" s="387">
        <f t="shared" ca="1" si="57"/>
        <v>0</v>
      </c>
      <c r="BW34" s="387">
        <f t="shared" ca="1" si="57"/>
        <v>0</v>
      </c>
      <c r="BX34" s="387">
        <f t="shared" ca="1" si="57"/>
        <v>0</v>
      </c>
      <c r="BY34" s="387">
        <f t="shared" ca="1" si="57"/>
        <v>0</v>
      </c>
      <c r="BZ34" s="387">
        <f t="shared" ca="1" si="57"/>
        <v>0</v>
      </c>
      <c r="CA34" s="387">
        <f t="shared" ca="1" si="57"/>
        <v>0</v>
      </c>
      <c r="CF34" s="385">
        <f t="shared" ca="1" si="28"/>
        <v>0</v>
      </c>
      <c r="CG34" s="385">
        <f t="shared" ca="1" si="29"/>
        <v>0</v>
      </c>
      <c r="CH34" s="386">
        <f t="shared" si="30"/>
        <v>0</v>
      </c>
      <c r="CI34" s="386">
        <f t="shared" ca="1" si="31"/>
        <v>0</v>
      </c>
      <c r="CJ34" s="386">
        <f t="shared" ca="1" si="32"/>
        <v>0</v>
      </c>
      <c r="CK34" s="389"/>
      <c r="CL34" s="387">
        <f t="shared" ca="1" si="58"/>
        <v>0</v>
      </c>
      <c r="CM34" s="387">
        <f t="shared" ca="1" si="58"/>
        <v>0</v>
      </c>
      <c r="CN34" s="387">
        <f t="shared" ca="1" si="58"/>
        <v>0</v>
      </c>
      <c r="CO34" s="387">
        <f t="shared" ca="1" si="58"/>
        <v>0</v>
      </c>
      <c r="CP34" s="387">
        <f t="shared" ca="1" si="58"/>
        <v>0</v>
      </c>
      <c r="CQ34" s="387">
        <f t="shared" ca="1" si="58"/>
        <v>0</v>
      </c>
      <c r="CR34" s="387">
        <f t="shared" ca="1" si="58"/>
        <v>0</v>
      </c>
      <c r="CS34" s="387">
        <f t="shared" ca="1" si="58"/>
        <v>0</v>
      </c>
      <c r="CT34" s="387">
        <f t="shared" ca="1" si="58"/>
        <v>0</v>
      </c>
      <c r="CU34" s="387">
        <f t="shared" ca="1" si="58"/>
        <v>0</v>
      </c>
      <c r="CV34" s="387">
        <f t="shared" ca="1" si="59"/>
        <v>0</v>
      </c>
      <c r="CW34" s="387">
        <f t="shared" ca="1" si="59"/>
        <v>0</v>
      </c>
      <c r="CX34" s="387">
        <f t="shared" ca="1" si="59"/>
        <v>0</v>
      </c>
      <c r="CY34" s="387">
        <f t="shared" ca="1" si="59"/>
        <v>0</v>
      </c>
      <c r="CZ34" s="387">
        <f t="shared" ca="1" si="59"/>
        <v>0</v>
      </c>
      <c r="DA34" s="387">
        <f t="shared" ca="1" si="59"/>
        <v>0</v>
      </c>
      <c r="DB34" s="387">
        <f t="shared" ca="1" si="59"/>
        <v>0</v>
      </c>
      <c r="DC34" s="387">
        <f t="shared" ca="1" si="59"/>
        <v>0</v>
      </c>
      <c r="DD34" s="387">
        <f t="shared" ca="1" si="59"/>
        <v>0</v>
      </c>
      <c r="DE34" s="387">
        <f t="shared" ca="1" si="59"/>
        <v>0</v>
      </c>
      <c r="DF34" s="387">
        <f t="shared" ca="1" si="60"/>
        <v>0</v>
      </c>
      <c r="DG34" s="387">
        <f t="shared" ca="1" si="60"/>
        <v>0</v>
      </c>
      <c r="DH34" s="387">
        <f t="shared" ca="1" si="60"/>
        <v>0</v>
      </c>
      <c r="DI34" s="387">
        <f t="shared" ca="1" si="60"/>
        <v>0</v>
      </c>
      <c r="DJ34" s="387">
        <f t="shared" ca="1" si="60"/>
        <v>0</v>
      </c>
      <c r="DK34" s="387">
        <f t="shared" ca="1" si="60"/>
        <v>0</v>
      </c>
      <c r="DL34" s="387">
        <f t="shared" ca="1" si="60"/>
        <v>0</v>
      </c>
      <c r="DM34" s="387">
        <f t="shared" ca="1" si="60"/>
        <v>0</v>
      </c>
      <c r="DN34" s="387">
        <f t="shared" ca="1" si="60"/>
        <v>0</v>
      </c>
      <c r="DO34" s="387">
        <f t="shared" ca="1" si="60"/>
        <v>0</v>
      </c>
      <c r="DP34" s="387">
        <f t="shared" ca="1" si="61"/>
        <v>0</v>
      </c>
      <c r="DQ34" s="387">
        <f t="shared" ca="1" si="61"/>
        <v>0</v>
      </c>
      <c r="DR34" s="387">
        <f t="shared" ca="1" si="61"/>
        <v>0</v>
      </c>
      <c r="DS34" s="387">
        <f t="shared" ca="1" si="61"/>
        <v>0</v>
      </c>
      <c r="DT34" s="387">
        <f t="shared" ca="1" si="61"/>
        <v>0</v>
      </c>
      <c r="DU34" s="387">
        <f t="shared" ca="1" si="61"/>
        <v>0</v>
      </c>
      <c r="DV34" s="387">
        <f t="shared" ca="1" si="61"/>
        <v>0</v>
      </c>
      <c r="DW34" s="387">
        <f t="shared" ca="1" si="61"/>
        <v>0</v>
      </c>
      <c r="DX34" s="387">
        <f t="shared" ca="1" si="61"/>
        <v>0</v>
      </c>
      <c r="DY34" s="387">
        <f t="shared" ca="1" si="61"/>
        <v>0</v>
      </c>
      <c r="DZ34" s="387">
        <f t="shared" ca="1" si="62"/>
        <v>0</v>
      </c>
      <c r="EA34" s="387">
        <f t="shared" ca="1" si="62"/>
        <v>0</v>
      </c>
      <c r="EB34" s="387">
        <f t="shared" ca="1" si="62"/>
        <v>0</v>
      </c>
      <c r="EC34" s="387">
        <f t="shared" ca="1" si="62"/>
        <v>0</v>
      </c>
      <c r="ED34" s="387">
        <f t="shared" ca="1" si="62"/>
        <v>0</v>
      </c>
      <c r="EE34" s="387">
        <f t="shared" ca="1" si="62"/>
        <v>0</v>
      </c>
      <c r="EF34" s="387">
        <f t="shared" ca="1" si="62"/>
        <v>0</v>
      </c>
      <c r="EG34" s="387">
        <f t="shared" ca="1" si="62"/>
        <v>0</v>
      </c>
      <c r="EH34" s="387">
        <f t="shared" ca="1" si="62"/>
        <v>0</v>
      </c>
      <c r="EI34" s="387">
        <f t="shared" ca="1" si="62"/>
        <v>0</v>
      </c>
      <c r="EJ34" s="387">
        <f t="shared" ca="1" si="62"/>
        <v>0</v>
      </c>
      <c r="EK34" s="387">
        <f t="shared" ca="1" si="62"/>
        <v>0</v>
      </c>
      <c r="EL34" s="387">
        <f t="shared" ca="1" si="62"/>
        <v>0</v>
      </c>
      <c r="EM34" s="387">
        <f t="shared" ca="1" si="62"/>
        <v>0</v>
      </c>
      <c r="EO34" s="695">
        <f t="shared" si="41"/>
        <v>1</v>
      </c>
      <c r="EP34" s="119">
        <f t="shared" si="42"/>
        <v>1</v>
      </c>
    </row>
    <row r="35" spans="1:146" ht="15" customHeight="1">
      <c r="A35" s="122">
        <v>28</v>
      </c>
      <c r="B35" s="551"/>
      <c r="C35" s="529"/>
      <c r="D35" s="530"/>
      <c r="E35" s="530"/>
      <c r="F35" s="531"/>
      <c r="G35" s="532" t="s">
        <v>381</v>
      </c>
      <c r="H35" s="529"/>
      <c r="I35" s="540"/>
      <c r="J35" s="540"/>
      <c r="K35" s="539"/>
      <c r="L35" s="747">
        <f>IF(ISBLANK(K35),,IF(K35&lt;'Grille des taux interet'!$B$2,'Grille des taux interet'!$C$2,IF(K35&lt;'Grille des taux interet'!$B$3,'Grille des taux interet'!$C$3,IF(K35&lt;'Grille des taux interet'!B$4,'Grille des taux interet'!$C$4,IF(K35&lt;='Grille des taux interet'!$B$5,'Grille des taux interet'!$C$5,"RIEN")))))</f>
        <v>0</v>
      </c>
      <c r="M35" s="602">
        <f t="shared" si="18"/>
        <v>0</v>
      </c>
      <c r="N35" s="663" t="str">
        <f t="shared" si="38"/>
        <v/>
      </c>
      <c r="O35" s="649"/>
      <c r="P35" s="649"/>
      <c r="Q35" s="649"/>
      <c r="R35" s="649"/>
      <c r="S35" s="656"/>
      <c r="T35" s="385">
        <f t="shared" ca="1" si="19"/>
        <v>0</v>
      </c>
      <c r="U35" s="385">
        <f t="shared" ca="1" si="20"/>
        <v>0</v>
      </c>
      <c r="V35" s="386">
        <f t="shared" si="21"/>
        <v>0</v>
      </c>
      <c r="W35" s="386">
        <f t="shared" ca="1" si="39"/>
        <v>0</v>
      </c>
      <c r="X35" s="386">
        <f t="shared" ca="1" si="40"/>
        <v>0</v>
      </c>
      <c r="Y35" s="389">
        <f t="shared" si="22"/>
        <v>1900</v>
      </c>
      <c r="Z35" s="387">
        <f t="shared" ca="1" si="53"/>
        <v>0</v>
      </c>
      <c r="AA35" s="387">
        <f t="shared" ca="1" si="53"/>
        <v>0</v>
      </c>
      <c r="AB35" s="387">
        <f t="shared" ca="1" si="53"/>
        <v>0</v>
      </c>
      <c r="AC35" s="387">
        <f t="shared" ca="1" si="53"/>
        <v>0</v>
      </c>
      <c r="AD35" s="387">
        <f t="shared" ca="1" si="53"/>
        <v>0</v>
      </c>
      <c r="AE35" s="387">
        <f t="shared" ca="1" si="53"/>
        <v>0</v>
      </c>
      <c r="AF35" s="387">
        <f t="shared" ca="1" si="53"/>
        <v>0</v>
      </c>
      <c r="AG35" s="387">
        <f t="shared" ca="1" si="53"/>
        <v>0</v>
      </c>
      <c r="AH35" s="387">
        <f t="shared" ca="1" si="53"/>
        <v>0</v>
      </c>
      <c r="AI35" s="387">
        <f t="shared" ca="1" si="53"/>
        <v>0</v>
      </c>
      <c r="AJ35" s="387">
        <f t="shared" ca="1" si="54"/>
        <v>0</v>
      </c>
      <c r="AK35" s="387">
        <f t="shared" ca="1" si="54"/>
        <v>0</v>
      </c>
      <c r="AL35" s="387">
        <f t="shared" ca="1" si="54"/>
        <v>0</v>
      </c>
      <c r="AM35" s="387">
        <f t="shared" ca="1" si="54"/>
        <v>0</v>
      </c>
      <c r="AN35" s="387">
        <f t="shared" ca="1" si="54"/>
        <v>0</v>
      </c>
      <c r="AO35" s="387">
        <f t="shared" ca="1" si="54"/>
        <v>0</v>
      </c>
      <c r="AP35" s="387">
        <f t="shared" ca="1" si="54"/>
        <v>0</v>
      </c>
      <c r="AQ35" s="387">
        <f t="shared" ca="1" si="54"/>
        <v>0</v>
      </c>
      <c r="AR35" s="387">
        <f t="shared" ca="1" si="54"/>
        <v>0</v>
      </c>
      <c r="AS35" s="387">
        <f t="shared" ca="1" si="54"/>
        <v>0</v>
      </c>
      <c r="AT35" s="387">
        <f t="shared" ca="1" si="55"/>
        <v>0</v>
      </c>
      <c r="AU35" s="387">
        <f t="shared" ca="1" si="55"/>
        <v>0</v>
      </c>
      <c r="AV35" s="387">
        <f t="shared" ca="1" si="55"/>
        <v>0</v>
      </c>
      <c r="AW35" s="387">
        <f t="shared" ca="1" si="55"/>
        <v>0</v>
      </c>
      <c r="AX35" s="387">
        <f t="shared" ca="1" si="55"/>
        <v>0</v>
      </c>
      <c r="AY35" s="387">
        <f t="shared" ca="1" si="55"/>
        <v>0</v>
      </c>
      <c r="AZ35" s="387">
        <f t="shared" ca="1" si="55"/>
        <v>0</v>
      </c>
      <c r="BA35" s="387">
        <f t="shared" ca="1" si="55"/>
        <v>0</v>
      </c>
      <c r="BB35" s="387">
        <f t="shared" ca="1" si="55"/>
        <v>0</v>
      </c>
      <c r="BC35" s="387">
        <f t="shared" ca="1" si="55"/>
        <v>0</v>
      </c>
      <c r="BD35" s="387">
        <f t="shared" ca="1" si="56"/>
        <v>0</v>
      </c>
      <c r="BE35" s="387">
        <f t="shared" ca="1" si="56"/>
        <v>0</v>
      </c>
      <c r="BF35" s="387">
        <f t="shared" ca="1" si="56"/>
        <v>0</v>
      </c>
      <c r="BG35" s="387">
        <f t="shared" ca="1" si="56"/>
        <v>0</v>
      </c>
      <c r="BH35" s="387">
        <f t="shared" ca="1" si="56"/>
        <v>0</v>
      </c>
      <c r="BI35" s="387">
        <f t="shared" ca="1" si="56"/>
        <v>0</v>
      </c>
      <c r="BJ35" s="387">
        <f t="shared" ca="1" si="56"/>
        <v>0</v>
      </c>
      <c r="BK35" s="387">
        <f t="shared" ca="1" si="56"/>
        <v>0</v>
      </c>
      <c r="BL35" s="387">
        <f t="shared" ca="1" si="56"/>
        <v>0</v>
      </c>
      <c r="BM35" s="387">
        <f t="shared" ca="1" si="56"/>
        <v>0</v>
      </c>
      <c r="BN35" s="387">
        <f t="shared" ca="1" si="57"/>
        <v>0</v>
      </c>
      <c r="BO35" s="387">
        <f t="shared" ca="1" si="57"/>
        <v>0</v>
      </c>
      <c r="BP35" s="387">
        <f t="shared" ca="1" si="57"/>
        <v>0</v>
      </c>
      <c r="BQ35" s="387">
        <f t="shared" ca="1" si="57"/>
        <v>0</v>
      </c>
      <c r="BR35" s="387">
        <f t="shared" ca="1" si="57"/>
        <v>0</v>
      </c>
      <c r="BS35" s="387">
        <f t="shared" ca="1" si="57"/>
        <v>0</v>
      </c>
      <c r="BT35" s="387">
        <f t="shared" ca="1" si="57"/>
        <v>0</v>
      </c>
      <c r="BU35" s="387">
        <f t="shared" ca="1" si="57"/>
        <v>0</v>
      </c>
      <c r="BV35" s="387">
        <f t="shared" ca="1" si="57"/>
        <v>0</v>
      </c>
      <c r="BW35" s="387">
        <f t="shared" ca="1" si="57"/>
        <v>0</v>
      </c>
      <c r="BX35" s="387">
        <f t="shared" ca="1" si="57"/>
        <v>0</v>
      </c>
      <c r="BY35" s="387">
        <f t="shared" ca="1" si="57"/>
        <v>0</v>
      </c>
      <c r="BZ35" s="387">
        <f t="shared" ca="1" si="57"/>
        <v>0</v>
      </c>
      <c r="CA35" s="387">
        <f t="shared" ca="1" si="57"/>
        <v>0</v>
      </c>
      <c r="CF35" s="385">
        <f t="shared" ca="1" si="28"/>
        <v>0</v>
      </c>
      <c r="CG35" s="385">
        <f t="shared" ca="1" si="29"/>
        <v>0</v>
      </c>
      <c r="CH35" s="386">
        <f t="shared" si="30"/>
        <v>0</v>
      </c>
      <c r="CI35" s="386">
        <f t="shared" ca="1" si="31"/>
        <v>0</v>
      </c>
      <c r="CJ35" s="386">
        <f t="shared" ca="1" si="32"/>
        <v>0</v>
      </c>
      <c r="CK35" s="389"/>
      <c r="CL35" s="387">
        <f t="shared" ca="1" si="58"/>
        <v>0</v>
      </c>
      <c r="CM35" s="387">
        <f t="shared" ca="1" si="58"/>
        <v>0</v>
      </c>
      <c r="CN35" s="387">
        <f t="shared" ca="1" si="58"/>
        <v>0</v>
      </c>
      <c r="CO35" s="387">
        <f t="shared" ca="1" si="58"/>
        <v>0</v>
      </c>
      <c r="CP35" s="387">
        <f t="shared" ca="1" si="58"/>
        <v>0</v>
      </c>
      <c r="CQ35" s="387">
        <f t="shared" ca="1" si="58"/>
        <v>0</v>
      </c>
      <c r="CR35" s="387">
        <f t="shared" ca="1" si="58"/>
        <v>0</v>
      </c>
      <c r="CS35" s="387">
        <f t="shared" ca="1" si="58"/>
        <v>0</v>
      </c>
      <c r="CT35" s="387">
        <f t="shared" ca="1" si="58"/>
        <v>0</v>
      </c>
      <c r="CU35" s="387">
        <f t="shared" ca="1" si="58"/>
        <v>0</v>
      </c>
      <c r="CV35" s="387">
        <f t="shared" ca="1" si="59"/>
        <v>0</v>
      </c>
      <c r="CW35" s="387">
        <f t="shared" ca="1" si="59"/>
        <v>0</v>
      </c>
      <c r="CX35" s="387">
        <f t="shared" ca="1" si="59"/>
        <v>0</v>
      </c>
      <c r="CY35" s="387">
        <f t="shared" ca="1" si="59"/>
        <v>0</v>
      </c>
      <c r="CZ35" s="387">
        <f t="shared" ca="1" si="59"/>
        <v>0</v>
      </c>
      <c r="DA35" s="387">
        <f t="shared" ca="1" si="59"/>
        <v>0</v>
      </c>
      <c r="DB35" s="387">
        <f t="shared" ca="1" si="59"/>
        <v>0</v>
      </c>
      <c r="DC35" s="387">
        <f t="shared" ca="1" si="59"/>
        <v>0</v>
      </c>
      <c r="DD35" s="387">
        <f t="shared" ca="1" si="59"/>
        <v>0</v>
      </c>
      <c r="DE35" s="387">
        <f t="shared" ca="1" si="59"/>
        <v>0</v>
      </c>
      <c r="DF35" s="387">
        <f t="shared" ca="1" si="60"/>
        <v>0</v>
      </c>
      <c r="DG35" s="387">
        <f t="shared" ca="1" si="60"/>
        <v>0</v>
      </c>
      <c r="DH35" s="387">
        <f t="shared" ca="1" si="60"/>
        <v>0</v>
      </c>
      <c r="DI35" s="387">
        <f t="shared" ca="1" si="60"/>
        <v>0</v>
      </c>
      <c r="DJ35" s="387">
        <f t="shared" ca="1" si="60"/>
        <v>0</v>
      </c>
      <c r="DK35" s="387">
        <f t="shared" ca="1" si="60"/>
        <v>0</v>
      </c>
      <c r="DL35" s="387">
        <f t="shared" ca="1" si="60"/>
        <v>0</v>
      </c>
      <c r="DM35" s="387">
        <f t="shared" ca="1" si="60"/>
        <v>0</v>
      </c>
      <c r="DN35" s="387">
        <f t="shared" ca="1" si="60"/>
        <v>0</v>
      </c>
      <c r="DO35" s="387">
        <f t="shared" ca="1" si="60"/>
        <v>0</v>
      </c>
      <c r="DP35" s="387">
        <f t="shared" ca="1" si="61"/>
        <v>0</v>
      </c>
      <c r="DQ35" s="387">
        <f t="shared" ca="1" si="61"/>
        <v>0</v>
      </c>
      <c r="DR35" s="387">
        <f t="shared" ca="1" si="61"/>
        <v>0</v>
      </c>
      <c r="DS35" s="387">
        <f t="shared" ca="1" si="61"/>
        <v>0</v>
      </c>
      <c r="DT35" s="387">
        <f t="shared" ca="1" si="61"/>
        <v>0</v>
      </c>
      <c r="DU35" s="387">
        <f t="shared" ca="1" si="61"/>
        <v>0</v>
      </c>
      <c r="DV35" s="387">
        <f t="shared" ca="1" si="61"/>
        <v>0</v>
      </c>
      <c r="DW35" s="387">
        <f t="shared" ca="1" si="61"/>
        <v>0</v>
      </c>
      <c r="DX35" s="387">
        <f t="shared" ca="1" si="61"/>
        <v>0</v>
      </c>
      <c r="DY35" s="387">
        <f t="shared" ca="1" si="61"/>
        <v>0</v>
      </c>
      <c r="DZ35" s="387">
        <f t="shared" ca="1" si="62"/>
        <v>0</v>
      </c>
      <c r="EA35" s="387">
        <f t="shared" ca="1" si="62"/>
        <v>0</v>
      </c>
      <c r="EB35" s="387">
        <f t="shared" ca="1" si="62"/>
        <v>0</v>
      </c>
      <c r="EC35" s="387">
        <f t="shared" ca="1" si="62"/>
        <v>0</v>
      </c>
      <c r="ED35" s="387">
        <f t="shared" ca="1" si="62"/>
        <v>0</v>
      </c>
      <c r="EE35" s="387">
        <f t="shared" ca="1" si="62"/>
        <v>0</v>
      </c>
      <c r="EF35" s="387">
        <f t="shared" ca="1" si="62"/>
        <v>0</v>
      </c>
      <c r="EG35" s="387">
        <f t="shared" ca="1" si="62"/>
        <v>0</v>
      </c>
      <c r="EH35" s="387">
        <f t="shared" ca="1" si="62"/>
        <v>0</v>
      </c>
      <c r="EI35" s="387">
        <f t="shared" ca="1" si="62"/>
        <v>0</v>
      </c>
      <c r="EJ35" s="387">
        <f t="shared" ca="1" si="62"/>
        <v>0</v>
      </c>
      <c r="EK35" s="387">
        <f t="shared" ca="1" si="62"/>
        <v>0</v>
      </c>
      <c r="EL35" s="387">
        <f t="shared" ca="1" si="62"/>
        <v>0</v>
      </c>
      <c r="EM35" s="387">
        <f t="shared" ca="1" si="62"/>
        <v>0</v>
      </c>
      <c r="EO35" s="695">
        <f t="shared" si="41"/>
        <v>1</v>
      </c>
      <c r="EP35" s="119">
        <f t="shared" si="42"/>
        <v>1</v>
      </c>
    </row>
    <row r="36" spans="1:146" ht="15" customHeight="1">
      <c r="A36" s="122">
        <v>29</v>
      </c>
      <c r="B36" s="551"/>
      <c r="C36" s="529"/>
      <c r="D36" s="530"/>
      <c r="E36" s="530"/>
      <c r="F36" s="531"/>
      <c r="G36" s="532" t="s">
        <v>381</v>
      </c>
      <c r="H36" s="529"/>
      <c r="I36" s="540"/>
      <c r="J36" s="540"/>
      <c r="K36" s="539"/>
      <c r="L36" s="747">
        <f>IF(ISBLANK(K36),,IF(K36&lt;'Grille des taux interet'!$B$2,'Grille des taux interet'!$C$2,IF(K36&lt;'Grille des taux interet'!$B$3,'Grille des taux interet'!$C$3,IF(K36&lt;'Grille des taux interet'!B$4,'Grille des taux interet'!$C$4,IF(K36&lt;='Grille des taux interet'!$B$5,'Grille des taux interet'!$C$5,"RIEN")))))</f>
        <v>0</v>
      </c>
      <c r="M36" s="602">
        <f t="shared" si="18"/>
        <v>0</v>
      </c>
      <c r="N36" s="663" t="str">
        <f t="shared" si="38"/>
        <v/>
      </c>
      <c r="O36" s="649"/>
      <c r="P36" s="649"/>
      <c r="Q36" s="649"/>
      <c r="R36" s="649"/>
      <c r="S36" s="656"/>
      <c r="T36" s="385">
        <f t="shared" ca="1" si="19"/>
        <v>0</v>
      </c>
      <c r="U36" s="385">
        <f t="shared" ca="1" si="20"/>
        <v>0</v>
      </c>
      <c r="V36" s="386">
        <f t="shared" si="21"/>
        <v>0</v>
      </c>
      <c r="W36" s="386">
        <f t="shared" ca="1" si="39"/>
        <v>0</v>
      </c>
      <c r="X36" s="386">
        <f t="shared" ca="1" si="40"/>
        <v>0</v>
      </c>
      <c r="Y36" s="389">
        <f t="shared" si="22"/>
        <v>1900</v>
      </c>
      <c r="Z36" s="387">
        <f t="shared" ca="1" si="53"/>
        <v>0</v>
      </c>
      <c r="AA36" s="387">
        <f t="shared" ca="1" si="53"/>
        <v>0</v>
      </c>
      <c r="AB36" s="387">
        <f t="shared" ca="1" si="53"/>
        <v>0</v>
      </c>
      <c r="AC36" s="387">
        <f t="shared" ca="1" si="53"/>
        <v>0</v>
      </c>
      <c r="AD36" s="387">
        <f t="shared" ca="1" si="53"/>
        <v>0</v>
      </c>
      <c r="AE36" s="387">
        <f t="shared" ca="1" si="53"/>
        <v>0</v>
      </c>
      <c r="AF36" s="387">
        <f t="shared" ca="1" si="53"/>
        <v>0</v>
      </c>
      <c r="AG36" s="387">
        <f t="shared" ca="1" si="53"/>
        <v>0</v>
      </c>
      <c r="AH36" s="387">
        <f t="shared" ca="1" si="53"/>
        <v>0</v>
      </c>
      <c r="AI36" s="387">
        <f t="shared" ca="1" si="53"/>
        <v>0</v>
      </c>
      <c r="AJ36" s="387">
        <f t="shared" ca="1" si="54"/>
        <v>0</v>
      </c>
      <c r="AK36" s="387">
        <f t="shared" ca="1" si="54"/>
        <v>0</v>
      </c>
      <c r="AL36" s="387">
        <f t="shared" ca="1" si="54"/>
        <v>0</v>
      </c>
      <c r="AM36" s="387">
        <f t="shared" ca="1" si="54"/>
        <v>0</v>
      </c>
      <c r="AN36" s="387">
        <f t="shared" ca="1" si="54"/>
        <v>0</v>
      </c>
      <c r="AO36" s="387">
        <f t="shared" ca="1" si="54"/>
        <v>0</v>
      </c>
      <c r="AP36" s="387">
        <f t="shared" ca="1" si="54"/>
        <v>0</v>
      </c>
      <c r="AQ36" s="387">
        <f t="shared" ca="1" si="54"/>
        <v>0</v>
      </c>
      <c r="AR36" s="387">
        <f t="shared" ca="1" si="54"/>
        <v>0</v>
      </c>
      <c r="AS36" s="387">
        <f t="shared" ca="1" si="54"/>
        <v>0</v>
      </c>
      <c r="AT36" s="387">
        <f t="shared" ca="1" si="55"/>
        <v>0</v>
      </c>
      <c r="AU36" s="387">
        <f t="shared" ca="1" si="55"/>
        <v>0</v>
      </c>
      <c r="AV36" s="387">
        <f t="shared" ca="1" si="55"/>
        <v>0</v>
      </c>
      <c r="AW36" s="387">
        <f t="shared" ca="1" si="55"/>
        <v>0</v>
      </c>
      <c r="AX36" s="387">
        <f t="shared" ca="1" si="55"/>
        <v>0</v>
      </c>
      <c r="AY36" s="387">
        <f t="shared" ca="1" si="55"/>
        <v>0</v>
      </c>
      <c r="AZ36" s="387">
        <f t="shared" ca="1" si="55"/>
        <v>0</v>
      </c>
      <c r="BA36" s="387">
        <f t="shared" ca="1" si="55"/>
        <v>0</v>
      </c>
      <c r="BB36" s="387">
        <f t="shared" ca="1" si="55"/>
        <v>0</v>
      </c>
      <c r="BC36" s="387">
        <f t="shared" ca="1" si="55"/>
        <v>0</v>
      </c>
      <c r="BD36" s="387">
        <f t="shared" ca="1" si="56"/>
        <v>0</v>
      </c>
      <c r="BE36" s="387">
        <f t="shared" ca="1" si="56"/>
        <v>0</v>
      </c>
      <c r="BF36" s="387">
        <f t="shared" ca="1" si="56"/>
        <v>0</v>
      </c>
      <c r="BG36" s="387">
        <f t="shared" ca="1" si="56"/>
        <v>0</v>
      </c>
      <c r="BH36" s="387">
        <f t="shared" ca="1" si="56"/>
        <v>0</v>
      </c>
      <c r="BI36" s="387">
        <f t="shared" ca="1" si="56"/>
        <v>0</v>
      </c>
      <c r="BJ36" s="387">
        <f t="shared" ca="1" si="56"/>
        <v>0</v>
      </c>
      <c r="BK36" s="387">
        <f t="shared" ca="1" si="56"/>
        <v>0</v>
      </c>
      <c r="BL36" s="387">
        <f t="shared" ca="1" si="56"/>
        <v>0</v>
      </c>
      <c r="BM36" s="387">
        <f t="shared" ca="1" si="56"/>
        <v>0</v>
      </c>
      <c r="BN36" s="387">
        <f t="shared" ca="1" si="57"/>
        <v>0</v>
      </c>
      <c r="BO36" s="387">
        <f t="shared" ca="1" si="57"/>
        <v>0</v>
      </c>
      <c r="BP36" s="387">
        <f t="shared" ca="1" si="57"/>
        <v>0</v>
      </c>
      <c r="BQ36" s="387">
        <f t="shared" ca="1" si="57"/>
        <v>0</v>
      </c>
      <c r="BR36" s="387">
        <f t="shared" ca="1" si="57"/>
        <v>0</v>
      </c>
      <c r="BS36" s="387">
        <f t="shared" ca="1" si="57"/>
        <v>0</v>
      </c>
      <c r="BT36" s="387">
        <f t="shared" ca="1" si="57"/>
        <v>0</v>
      </c>
      <c r="BU36" s="387">
        <f t="shared" ca="1" si="57"/>
        <v>0</v>
      </c>
      <c r="BV36" s="387">
        <f t="shared" ca="1" si="57"/>
        <v>0</v>
      </c>
      <c r="BW36" s="387">
        <f t="shared" ca="1" si="57"/>
        <v>0</v>
      </c>
      <c r="BX36" s="387">
        <f t="shared" ca="1" si="57"/>
        <v>0</v>
      </c>
      <c r="BY36" s="387">
        <f t="shared" ca="1" si="57"/>
        <v>0</v>
      </c>
      <c r="BZ36" s="387">
        <f t="shared" ca="1" si="57"/>
        <v>0</v>
      </c>
      <c r="CA36" s="387">
        <f t="shared" ca="1" si="57"/>
        <v>0</v>
      </c>
      <c r="CF36" s="385">
        <f t="shared" ca="1" si="28"/>
        <v>0</v>
      </c>
      <c r="CG36" s="385">
        <f t="shared" ca="1" si="29"/>
        <v>0</v>
      </c>
      <c r="CH36" s="386">
        <f t="shared" si="30"/>
        <v>0</v>
      </c>
      <c r="CI36" s="386">
        <f t="shared" ca="1" si="31"/>
        <v>0</v>
      </c>
      <c r="CJ36" s="386">
        <f t="shared" ca="1" si="32"/>
        <v>0</v>
      </c>
      <c r="CK36" s="389"/>
      <c r="CL36" s="387">
        <f t="shared" ca="1" si="58"/>
        <v>0</v>
      </c>
      <c r="CM36" s="387">
        <f t="shared" ca="1" si="58"/>
        <v>0</v>
      </c>
      <c r="CN36" s="387">
        <f t="shared" ca="1" si="58"/>
        <v>0</v>
      </c>
      <c r="CO36" s="387">
        <f t="shared" ca="1" si="58"/>
        <v>0</v>
      </c>
      <c r="CP36" s="387">
        <f t="shared" ca="1" si="58"/>
        <v>0</v>
      </c>
      <c r="CQ36" s="387">
        <f t="shared" ca="1" si="58"/>
        <v>0</v>
      </c>
      <c r="CR36" s="387">
        <f t="shared" ca="1" si="58"/>
        <v>0</v>
      </c>
      <c r="CS36" s="387">
        <f t="shared" ca="1" si="58"/>
        <v>0</v>
      </c>
      <c r="CT36" s="387">
        <f t="shared" ca="1" si="58"/>
        <v>0</v>
      </c>
      <c r="CU36" s="387">
        <f t="shared" ca="1" si="58"/>
        <v>0</v>
      </c>
      <c r="CV36" s="387">
        <f t="shared" ca="1" si="59"/>
        <v>0</v>
      </c>
      <c r="CW36" s="387">
        <f t="shared" ca="1" si="59"/>
        <v>0</v>
      </c>
      <c r="CX36" s="387">
        <f t="shared" ca="1" si="59"/>
        <v>0</v>
      </c>
      <c r="CY36" s="387">
        <f t="shared" ca="1" si="59"/>
        <v>0</v>
      </c>
      <c r="CZ36" s="387">
        <f t="shared" ca="1" si="59"/>
        <v>0</v>
      </c>
      <c r="DA36" s="387">
        <f t="shared" ca="1" si="59"/>
        <v>0</v>
      </c>
      <c r="DB36" s="387">
        <f t="shared" ca="1" si="59"/>
        <v>0</v>
      </c>
      <c r="DC36" s="387">
        <f t="shared" ca="1" si="59"/>
        <v>0</v>
      </c>
      <c r="DD36" s="387">
        <f t="shared" ca="1" si="59"/>
        <v>0</v>
      </c>
      <c r="DE36" s="387">
        <f t="shared" ca="1" si="59"/>
        <v>0</v>
      </c>
      <c r="DF36" s="387">
        <f t="shared" ca="1" si="60"/>
        <v>0</v>
      </c>
      <c r="DG36" s="387">
        <f t="shared" ca="1" si="60"/>
        <v>0</v>
      </c>
      <c r="DH36" s="387">
        <f t="shared" ca="1" si="60"/>
        <v>0</v>
      </c>
      <c r="DI36" s="387">
        <f t="shared" ca="1" si="60"/>
        <v>0</v>
      </c>
      <c r="DJ36" s="387">
        <f t="shared" ca="1" si="60"/>
        <v>0</v>
      </c>
      <c r="DK36" s="387">
        <f t="shared" ca="1" si="60"/>
        <v>0</v>
      </c>
      <c r="DL36" s="387">
        <f t="shared" ca="1" si="60"/>
        <v>0</v>
      </c>
      <c r="DM36" s="387">
        <f t="shared" ca="1" si="60"/>
        <v>0</v>
      </c>
      <c r="DN36" s="387">
        <f t="shared" ca="1" si="60"/>
        <v>0</v>
      </c>
      <c r="DO36" s="387">
        <f t="shared" ca="1" si="60"/>
        <v>0</v>
      </c>
      <c r="DP36" s="387">
        <f t="shared" ca="1" si="61"/>
        <v>0</v>
      </c>
      <c r="DQ36" s="387">
        <f t="shared" ca="1" si="61"/>
        <v>0</v>
      </c>
      <c r="DR36" s="387">
        <f t="shared" ca="1" si="61"/>
        <v>0</v>
      </c>
      <c r="DS36" s="387">
        <f t="shared" ca="1" si="61"/>
        <v>0</v>
      </c>
      <c r="DT36" s="387">
        <f t="shared" ca="1" si="61"/>
        <v>0</v>
      </c>
      <c r="DU36" s="387">
        <f t="shared" ca="1" si="61"/>
        <v>0</v>
      </c>
      <c r="DV36" s="387">
        <f t="shared" ca="1" si="61"/>
        <v>0</v>
      </c>
      <c r="DW36" s="387">
        <f t="shared" ca="1" si="61"/>
        <v>0</v>
      </c>
      <c r="DX36" s="387">
        <f t="shared" ca="1" si="61"/>
        <v>0</v>
      </c>
      <c r="DY36" s="387">
        <f t="shared" ca="1" si="61"/>
        <v>0</v>
      </c>
      <c r="DZ36" s="387">
        <f t="shared" ca="1" si="62"/>
        <v>0</v>
      </c>
      <c r="EA36" s="387">
        <f t="shared" ca="1" si="62"/>
        <v>0</v>
      </c>
      <c r="EB36" s="387">
        <f t="shared" ca="1" si="62"/>
        <v>0</v>
      </c>
      <c r="EC36" s="387">
        <f t="shared" ca="1" si="62"/>
        <v>0</v>
      </c>
      <c r="ED36" s="387">
        <f t="shared" ca="1" si="62"/>
        <v>0</v>
      </c>
      <c r="EE36" s="387">
        <f t="shared" ca="1" si="62"/>
        <v>0</v>
      </c>
      <c r="EF36" s="387">
        <f t="shared" ca="1" si="62"/>
        <v>0</v>
      </c>
      <c r="EG36" s="387">
        <f t="shared" ca="1" si="62"/>
        <v>0</v>
      </c>
      <c r="EH36" s="387">
        <f t="shared" ca="1" si="62"/>
        <v>0</v>
      </c>
      <c r="EI36" s="387">
        <f t="shared" ca="1" si="62"/>
        <v>0</v>
      </c>
      <c r="EJ36" s="387">
        <f t="shared" ca="1" si="62"/>
        <v>0</v>
      </c>
      <c r="EK36" s="387">
        <f t="shared" ca="1" si="62"/>
        <v>0</v>
      </c>
      <c r="EL36" s="387">
        <f t="shared" ca="1" si="62"/>
        <v>0</v>
      </c>
      <c r="EM36" s="387">
        <f t="shared" ca="1" si="62"/>
        <v>0</v>
      </c>
      <c r="EO36" s="695">
        <f t="shared" si="41"/>
        <v>1</v>
      </c>
      <c r="EP36" s="119">
        <f t="shared" si="42"/>
        <v>1</v>
      </c>
    </row>
    <row r="37" spans="1:146" ht="15" customHeight="1">
      <c r="A37" s="122">
        <v>30</v>
      </c>
      <c r="B37" s="551"/>
      <c r="C37" s="529"/>
      <c r="D37" s="530"/>
      <c r="E37" s="530"/>
      <c r="F37" s="531"/>
      <c r="G37" s="532" t="s">
        <v>381</v>
      </c>
      <c r="H37" s="529"/>
      <c r="I37" s="540"/>
      <c r="J37" s="540"/>
      <c r="K37" s="539"/>
      <c r="L37" s="747">
        <f>IF(ISBLANK(K37),,IF(K37&lt;'Grille des taux interet'!$B$2,'Grille des taux interet'!$C$2,IF(K37&lt;'Grille des taux interet'!$B$3,'Grille des taux interet'!$C$3,IF(K37&lt;'Grille des taux interet'!B$4,'Grille des taux interet'!$C$4,IF(K37&lt;='Grille des taux interet'!$B$5,'Grille des taux interet'!$C$5,"RIEN")))))</f>
        <v>0</v>
      </c>
      <c r="M37" s="602">
        <f t="shared" si="18"/>
        <v>0</v>
      </c>
      <c r="N37" s="663" t="str">
        <f t="shared" si="38"/>
        <v/>
      </c>
      <c r="O37" s="649"/>
      <c r="P37" s="649"/>
      <c r="Q37" s="649"/>
      <c r="R37" s="649"/>
      <c r="S37" s="656"/>
      <c r="T37" s="385">
        <f t="shared" ca="1" si="19"/>
        <v>0</v>
      </c>
      <c r="U37" s="385">
        <f t="shared" ca="1" si="20"/>
        <v>0</v>
      </c>
      <c r="V37" s="386">
        <f t="shared" si="21"/>
        <v>0</v>
      </c>
      <c r="W37" s="386">
        <f t="shared" ca="1" si="39"/>
        <v>0</v>
      </c>
      <c r="X37" s="386">
        <f t="shared" ca="1" si="40"/>
        <v>0</v>
      </c>
      <c r="Y37" s="389">
        <f t="shared" si="22"/>
        <v>1900</v>
      </c>
      <c r="Z37" s="387">
        <f t="shared" ca="1" si="53"/>
        <v>0</v>
      </c>
      <c r="AA37" s="387">
        <f t="shared" ca="1" si="53"/>
        <v>0</v>
      </c>
      <c r="AB37" s="387">
        <f t="shared" ca="1" si="53"/>
        <v>0</v>
      </c>
      <c r="AC37" s="387">
        <f t="shared" ca="1" si="53"/>
        <v>0</v>
      </c>
      <c r="AD37" s="387">
        <f t="shared" ca="1" si="53"/>
        <v>0</v>
      </c>
      <c r="AE37" s="387">
        <f t="shared" ca="1" si="53"/>
        <v>0</v>
      </c>
      <c r="AF37" s="387">
        <f t="shared" ca="1" si="53"/>
        <v>0</v>
      </c>
      <c r="AG37" s="387">
        <f t="shared" ca="1" si="53"/>
        <v>0</v>
      </c>
      <c r="AH37" s="387">
        <f t="shared" ca="1" si="53"/>
        <v>0</v>
      </c>
      <c r="AI37" s="387">
        <f t="shared" ca="1" si="53"/>
        <v>0</v>
      </c>
      <c r="AJ37" s="387">
        <f t="shared" ca="1" si="54"/>
        <v>0</v>
      </c>
      <c r="AK37" s="387">
        <f t="shared" ca="1" si="54"/>
        <v>0</v>
      </c>
      <c r="AL37" s="387">
        <f t="shared" ca="1" si="54"/>
        <v>0</v>
      </c>
      <c r="AM37" s="387">
        <f t="shared" ca="1" si="54"/>
        <v>0</v>
      </c>
      <c r="AN37" s="387">
        <f t="shared" ca="1" si="54"/>
        <v>0</v>
      </c>
      <c r="AO37" s="387">
        <f t="shared" ca="1" si="54"/>
        <v>0</v>
      </c>
      <c r="AP37" s="387">
        <f t="shared" ca="1" si="54"/>
        <v>0</v>
      </c>
      <c r="AQ37" s="387">
        <f t="shared" ca="1" si="54"/>
        <v>0</v>
      </c>
      <c r="AR37" s="387">
        <f t="shared" ca="1" si="54"/>
        <v>0</v>
      </c>
      <c r="AS37" s="387">
        <f t="shared" ca="1" si="54"/>
        <v>0</v>
      </c>
      <c r="AT37" s="387">
        <f t="shared" ca="1" si="55"/>
        <v>0</v>
      </c>
      <c r="AU37" s="387">
        <f t="shared" ca="1" si="55"/>
        <v>0</v>
      </c>
      <c r="AV37" s="387">
        <f t="shared" ca="1" si="55"/>
        <v>0</v>
      </c>
      <c r="AW37" s="387">
        <f t="shared" ca="1" si="55"/>
        <v>0</v>
      </c>
      <c r="AX37" s="387">
        <f t="shared" ca="1" si="55"/>
        <v>0</v>
      </c>
      <c r="AY37" s="387">
        <f t="shared" ca="1" si="55"/>
        <v>0</v>
      </c>
      <c r="AZ37" s="387">
        <f t="shared" ca="1" si="55"/>
        <v>0</v>
      </c>
      <c r="BA37" s="387">
        <f t="shared" ca="1" si="55"/>
        <v>0</v>
      </c>
      <c r="BB37" s="387">
        <f t="shared" ca="1" si="55"/>
        <v>0</v>
      </c>
      <c r="BC37" s="387">
        <f t="shared" ca="1" si="55"/>
        <v>0</v>
      </c>
      <c r="BD37" s="387">
        <f t="shared" ca="1" si="56"/>
        <v>0</v>
      </c>
      <c r="BE37" s="387">
        <f t="shared" ca="1" si="56"/>
        <v>0</v>
      </c>
      <c r="BF37" s="387">
        <f t="shared" ca="1" si="56"/>
        <v>0</v>
      </c>
      <c r="BG37" s="387">
        <f t="shared" ca="1" si="56"/>
        <v>0</v>
      </c>
      <c r="BH37" s="387">
        <f t="shared" ca="1" si="56"/>
        <v>0</v>
      </c>
      <c r="BI37" s="387">
        <f t="shared" ca="1" si="56"/>
        <v>0</v>
      </c>
      <c r="BJ37" s="387">
        <f t="shared" ca="1" si="56"/>
        <v>0</v>
      </c>
      <c r="BK37" s="387">
        <f t="shared" ca="1" si="56"/>
        <v>0</v>
      </c>
      <c r="BL37" s="387">
        <f t="shared" ca="1" si="56"/>
        <v>0</v>
      </c>
      <c r="BM37" s="387">
        <f t="shared" ca="1" si="56"/>
        <v>0</v>
      </c>
      <c r="BN37" s="387">
        <f t="shared" ca="1" si="57"/>
        <v>0</v>
      </c>
      <c r="BO37" s="387">
        <f t="shared" ca="1" si="57"/>
        <v>0</v>
      </c>
      <c r="BP37" s="387">
        <f t="shared" ca="1" si="57"/>
        <v>0</v>
      </c>
      <c r="BQ37" s="387">
        <f t="shared" ca="1" si="57"/>
        <v>0</v>
      </c>
      <c r="BR37" s="387">
        <f t="shared" ca="1" si="57"/>
        <v>0</v>
      </c>
      <c r="BS37" s="387">
        <f t="shared" ca="1" si="57"/>
        <v>0</v>
      </c>
      <c r="BT37" s="387">
        <f t="shared" ca="1" si="57"/>
        <v>0</v>
      </c>
      <c r="BU37" s="387">
        <f t="shared" ca="1" si="57"/>
        <v>0</v>
      </c>
      <c r="BV37" s="387">
        <f t="shared" ca="1" si="57"/>
        <v>0</v>
      </c>
      <c r="BW37" s="387">
        <f t="shared" ca="1" si="57"/>
        <v>0</v>
      </c>
      <c r="BX37" s="387">
        <f t="shared" ca="1" si="57"/>
        <v>0</v>
      </c>
      <c r="BY37" s="387">
        <f t="shared" ca="1" si="57"/>
        <v>0</v>
      </c>
      <c r="BZ37" s="387">
        <f t="shared" ca="1" si="57"/>
        <v>0</v>
      </c>
      <c r="CA37" s="387">
        <f t="shared" ca="1" si="57"/>
        <v>0</v>
      </c>
      <c r="CF37" s="385">
        <f t="shared" ca="1" si="28"/>
        <v>0</v>
      </c>
      <c r="CG37" s="385">
        <f t="shared" ca="1" si="29"/>
        <v>0</v>
      </c>
      <c r="CH37" s="386">
        <f t="shared" si="30"/>
        <v>0</v>
      </c>
      <c r="CI37" s="386">
        <f t="shared" ca="1" si="31"/>
        <v>0</v>
      </c>
      <c r="CJ37" s="386">
        <f t="shared" ca="1" si="32"/>
        <v>0</v>
      </c>
      <c r="CK37" s="389"/>
      <c r="CL37" s="387">
        <f t="shared" ca="1" si="58"/>
        <v>0</v>
      </c>
      <c r="CM37" s="387">
        <f t="shared" ca="1" si="58"/>
        <v>0</v>
      </c>
      <c r="CN37" s="387">
        <f t="shared" ca="1" si="58"/>
        <v>0</v>
      </c>
      <c r="CO37" s="387">
        <f t="shared" ca="1" si="58"/>
        <v>0</v>
      </c>
      <c r="CP37" s="387">
        <f t="shared" ca="1" si="58"/>
        <v>0</v>
      </c>
      <c r="CQ37" s="387">
        <f t="shared" ca="1" si="58"/>
        <v>0</v>
      </c>
      <c r="CR37" s="387">
        <f t="shared" ca="1" si="58"/>
        <v>0</v>
      </c>
      <c r="CS37" s="387">
        <f t="shared" ca="1" si="58"/>
        <v>0</v>
      </c>
      <c r="CT37" s="387">
        <f t="shared" ca="1" si="58"/>
        <v>0</v>
      </c>
      <c r="CU37" s="387">
        <f t="shared" ca="1" si="58"/>
        <v>0</v>
      </c>
      <c r="CV37" s="387">
        <f t="shared" ca="1" si="59"/>
        <v>0</v>
      </c>
      <c r="CW37" s="387">
        <f t="shared" ca="1" si="59"/>
        <v>0</v>
      </c>
      <c r="CX37" s="387">
        <f t="shared" ca="1" si="59"/>
        <v>0</v>
      </c>
      <c r="CY37" s="387">
        <f t="shared" ca="1" si="59"/>
        <v>0</v>
      </c>
      <c r="CZ37" s="387">
        <f t="shared" ca="1" si="59"/>
        <v>0</v>
      </c>
      <c r="DA37" s="387">
        <f t="shared" ca="1" si="59"/>
        <v>0</v>
      </c>
      <c r="DB37" s="387">
        <f t="shared" ca="1" si="59"/>
        <v>0</v>
      </c>
      <c r="DC37" s="387">
        <f t="shared" ca="1" si="59"/>
        <v>0</v>
      </c>
      <c r="DD37" s="387">
        <f t="shared" ca="1" si="59"/>
        <v>0</v>
      </c>
      <c r="DE37" s="387">
        <f t="shared" ca="1" si="59"/>
        <v>0</v>
      </c>
      <c r="DF37" s="387">
        <f t="shared" ca="1" si="60"/>
        <v>0</v>
      </c>
      <c r="DG37" s="387">
        <f t="shared" ca="1" si="60"/>
        <v>0</v>
      </c>
      <c r="DH37" s="387">
        <f t="shared" ca="1" si="60"/>
        <v>0</v>
      </c>
      <c r="DI37" s="387">
        <f t="shared" ca="1" si="60"/>
        <v>0</v>
      </c>
      <c r="DJ37" s="387">
        <f t="shared" ca="1" si="60"/>
        <v>0</v>
      </c>
      <c r="DK37" s="387">
        <f t="shared" ca="1" si="60"/>
        <v>0</v>
      </c>
      <c r="DL37" s="387">
        <f t="shared" ca="1" si="60"/>
        <v>0</v>
      </c>
      <c r="DM37" s="387">
        <f t="shared" ca="1" si="60"/>
        <v>0</v>
      </c>
      <c r="DN37" s="387">
        <f t="shared" ca="1" si="60"/>
        <v>0</v>
      </c>
      <c r="DO37" s="387">
        <f t="shared" ca="1" si="60"/>
        <v>0</v>
      </c>
      <c r="DP37" s="387">
        <f t="shared" ca="1" si="61"/>
        <v>0</v>
      </c>
      <c r="DQ37" s="387">
        <f t="shared" ca="1" si="61"/>
        <v>0</v>
      </c>
      <c r="DR37" s="387">
        <f t="shared" ca="1" si="61"/>
        <v>0</v>
      </c>
      <c r="DS37" s="387">
        <f t="shared" ca="1" si="61"/>
        <v>0</v>
      </c>
      <c r="DT37" s="387">
        <f t="shared" ca="1" si="61"/>
        <v>0</v>
      </c>
      <c r="DU37" s="387">
        <f t="shared" ca="1" si="61"/>
        <v>0</v>
      </c>
      <c r="DV37" s="387">
        <f t="shared" ca="1" si="61"/>
        <v>0</v>
      </c>
      <c r="DW37" s="387">
        <f t="shared" ca="1" si="61"/>
        <v>0</v>
      </c>
      <c r="DX37" s="387">
        <f t="shared" ca="1" si="61"/>
        <v>0</v>
      </c>
      <c r="DY37" s="387">
        <f t="shared" ca="1" si="61"/>
        <v>0</v>
      </c>
      <c r="DZ37" s="387">
        <f t="shared" ca="1" si="62"/>
        <v>0</v>
      </c>
      <c r="EA37" s="387">
        <f t="shared" ca="1" si="62"/>
        <v>0</v>
      </c>
      <c r="EB37" s="387">
        <f t="shared" ca="1" si="62"/>
        <v>0</v>
      </c>
      <c r="EC37" s="387">
        <f t="shared" ca="1" si="62"/>
        <v>0</v>
      </c>
      <c r="ED37" s="387">
        <f t="shared" ca="1" si="62"/>
        <v>0</v>
      </c>
      <c r="EE37" s="387">
        <f t="shared" ca="1" si="62"/>
        <v>0</v>
      </c>
      <c r="EF37" s="387">
        <f t="shared" ca="1" si="62"/>
        <v>0</v>
      </c>
      <c r="EG37" s="387">
        <f t="shared" ca="1" si="62"/>
        <v>0</v>
      </c>
      <c r="EH37" s="387">
        <f t="shared" ca="1" si="62"/>
        <v>0</v>
      </c>
      <c r="EI37" s="387">
        <f t="shared" ca="1" si="62"/>
        <v>0</v>
      </c>
      <c r="EJ37" s="387">
        <f t="shared" ca="1" si="62"/>
        <v>0</v>
      </c>
      <c r="EK37" s="387">
        <f t="shared" ca="1" si="62"/>
        <v>0</v>
      </c>
      <c r="EL37" s="387">
        <f t="shared" ca="1" si="62"/>
        <v>0</v>
      </c>
      <c r="EM37" s="387">
        <f t="shared" ca="1" si="62"/>
        <v>0</v>
      </c>
      <c r="EO37" s="695">
        <f t="shared" si="41"/>
        <v>1</v>
      </c>
      <c r="EP37" s="119">
        <f t="shared" si="42"/>
        <v>1</v>
      </c>
    </row>
    <row r="38" spans="1:146">
      <c r="A38" s="122">
        <v>31</v>
      </c>
      <c r="B38" s="551"/>
      <c r="C38" s="529"/>
      <c r="D38" s="530"/>
      <c r="E38" s="530"/>
      <c r="F38" s="531"/>
      <c r="G38" s="532" t="s">
        <v>381</v>
      </c>
      <c r="H38" s="529"/>
      <c r="I38" s="540"/>
      <c r="J38" s="540"/>
      <c r="K38" s="539"/>
      <c r="L38" s="747">
        <f>IF(ISBLANK(K38),,IF(K38&lt;'Grille des taux interet'!$B$2,'Grille des taux interet'!$C$2,IF(K38&lt;'Grille des taux interet'!$B$3,'Grille des taux interet'!$C$3,IF(K38&lt;'Grille des taux interet'!B$4,'Grille des taux interet'!$C$4,IF(K38&lt;='Grille des taux interet'!$B$5,'Grille des taux interet'!$C$5,"RIEN")))))</f>
        <v>0</v>
      </c>
      <c r="M38" s="602">
        <f t="shared" si="18"/>
        <v>0</v>
      </c>
      <c r="N38" s="663" t="str">
        <f t="shared" si="38"/>
        <v/>
      </c>
      <c r="O38" s="649"/>
      <c r="P38" s="649"/>
      <c r="Q38" s="649"/>
      <c r="R38" s="649"/>
      <c r="S38" s="656"/>
      <c r="T38" s="385">
        <f t="shared" ca="1" si="19"/>
        <v>0</v>
      </c>
      <c r="U38" s="385">
        <f t="shared" ca="1" si="20"/>
        <v>0</v>
      </c>
      <c r="V38" s="386">
        <f t="shared" si="21"/>
        <v>0</v>
      </c>
      <c r="W38" s="386">
        <f t="shared" ca="1" si="39"/>
        <v>0</v>
      </c>
      <c r="X38" s="386">
        <f t="shared" ca="1" si="40"/>
        <v>0</v>
      </c>
      <c r="Y38" s="389">
        <f t="shared" si="22"/>
        <v>1900</v>
      </c>
      <c r="Z38" s="387">
        <f t="shared" ref="Z38:AI47" ca="1" si="63">IF(OR(Z$6&lt;YEAR($T38),Z$6&gt;YEAR($U38)),0,IF(AND(Z$6&gt;YEAR($T38),Z$6&lt;YEAR($U38)),$V38,IF(Z$6=YEAR($T38),$W38,IF(Z$6=YEAR($U38),IF($X38=0,$V38,$X38)))))</f>
        <v>0</v>
      </c>
      <c r="AA38" s="387">
        <f t="shared" ca="1" si="63"/>
        <v>0</v>
      </c>
      <c r="AB38" s="387">
        <f t="shared" ca="1" si="63"/>
        <v>0</v>
      </c>
      <c r="AC38" s="387">
        <f t="shared" ca="1" si="63"/>
        <v>0</v>
      </c>
      <c r="AD38" s="387">
        <f t="shared" ca="1" si="63"/>
        <v>0</v>
      </c>
      <c r="AE38" s="387">
        <f t="shared" ca="1" si="63"/>
        <v>0</v>
      </c>
      <c r="AF38" s="387">
        <f t="shared" ca="1" si="63"/>
        <v>0</v>
      </c>
      <c r="AG38" s="387">
        <f t="shared" ca="1" si="63"/>
        <v>0</v>
      </c>
      <c r="AH38" s="387">
        <f t="shared" ca="1" si="63"/>
        <v>0</v>
      </c>
      <c r="AI38" s="387">
        <f t="shared" ca="1" si="63"/>
        <v>0</v>
      </c>
      <c r="AJ38" s="387">
        <f t="shared" ref="AJ38:AS47" ca="1" si="64">IF(OR(AJ$6&lt;YEAR($T38),AJ$6&gt;YEAR($U38)),0,IF(AND(AJ$6&gt;YEAR($T38),AJ$6&lt;YEAR($U38)),$V38,IF(AJ$6=YEAR($T38),$W38,IF(AJ$6=YEAR($U38),IF($X38=0,$V38,$X38)))))</f>
        <v>0</v>
      </c>
      <c r="AK38" s="387">
        <f t="shared" ca="1" si="64"/>
        <v>0</v>
      </c>
      <c r="AL38" s="387">
        <f t="shared" ca="1" si="64"/>
        <v>0</v>
      </c>
      <c r="AM38" s="387">
        <f t="shared" ca="1" si="64"/>
        <v>0</v>
      </c>
      <c r="AN38" s="387">
        <f t="shared" ca="1" si="64"/>
        <v>0</v>
      </c>
      <c r="AO38" s="387">
        <f t="shared" ca="1" si="64"/>
        <v>0</v>
      </c>
      <c r="AP38" s="387">
        <f t="shared" ca="1" si="64"/>
        <v>0</v>
      </c>
      <c r="AQ38" s="387">
        <f t="shared" ca="1" si="64"/>
        <v>0</v>
      </c>
      <c r="AR38" s="387">
        <f t="shared" ca="1" si="64"/>
        <v>0</v>
      </c>
      <c r="AS38" s="387">
        <f t="shared" ca="1" si="64"/>
        <v>0</v>
      </c>
      <c r="AT38" s="387">
        <f t="shared" ref="AT38:BC47" ca="1" si="65">IF(OR(AT$6&lt;YEAR($T38),AT$6&gt;YEAR($U38)),0,IF(AND(AT$6&gt;YEAR($T38),AT$6&lt;YEAR($U38)),$V38,IF(AT$6=YEAR($T38),$W38,IF(AT$6=YEAR($U38),IF($X38=0,$V38,$X38)))))</f>
        <v>0</v>
      </c>
      <c r="AU38" s="387">
        <f t="shared" ca="1" si="65"/>
        <v>0</v>
      </c>
      <c r="AV38" s="387">
        <f t="shared" ca="1" si="65"/>
        <v>0</v>
      </c>
      <c r="AW38" s="387">
        <f t="shared" ca="1" si="65"/>
        <v>0</v>
      </c>
      <c r="AX38" s="387">
        <f t="shared" ca="1" si="65"/>
        <v>0</v>
      </c>
      <c r="AY38" s="387">
        <f t="shared" ca="1" si="65"/>
        <v>0</v>
      </c>
      <c r="AZ38" s="387">
        <f t="shared" ca="1" si="65"/>
        <v>0</v>
      </c>
      <c r="BA38" s="387">
        <f t="shared" ca="1" si="65"/>
        <v>0</v>
      </c>
      <c r="BB38" s="387">
        <f t="shared" ca="1" si="65"/>
        <v>0</v>
      </c>
      <c r="BC38" s="387">
        <f t="shared" ca="1" si="65"/>
        <v>0</v>
      </c>
      <c r="BD38" s="387">
        <f t="shared" ref="BD38:BM47" ca="1" si="66">IF(OR(BD$6&lt;YEAR($T38),BD$6&gt;YEAR($U38)),0,IF(AND(BD$6&gt;YEAR($T38),BD$6&lt;YEAR($U38)),$V38,IF(BD$6=YEAR($T38),$W38,IF(BD$6=YEAR($U38),IF($X38=0,$V38,$X38)))))</f>
        <v>0</v>
      </c>
      <c r="BE38" s="387">
        <f t="shared" ca="1" si="66"/>
        <v>0</v>
      </c>
      <c r="BF38" s="387">
        <f t="shared" ca="1" si="66"/>
        <v>0</v>
      </c>
      <c r="BG38" s="387">
        <f t="shared" ca="1" si="66"/>
        <v>0</v>
      </c>
      <c r="BH38" s="387">
        <f t="shared" ca="1" si="66"/>
        <v>0</v>
      </c>
      <c r="BI38" s="387">
        <f t="shared" ca="1" si="66"/>
        <v>0</v>
      </c>
      <c r="BJ38" s="387">
        <f t="shared" ca="1" si="66"/>
        <v>0</v>
      </c>
      <c r="BK38" s="387">
        <f t="shared" ca="1" si="66"/>
        <v>0</v>
      </c>
      <c r="BL38" s="387">
        <f t="shared" ca="1" si="66"/>
        <v>0</v>
      </c>
      <c r="BM38" s="387">
        <f t="shared" ca="1" si="66"/>
        <v>0</v>
      </c>
      <c r="BN38" s="387">
        <f t="shared" ref="BN38:CA47" ca="1" si="67">IF(OR(BN$6&lt;YEAR($T38),BN$6&gt;YEAR($U38)),0,IF(AND(BN$6&gt;YEAR($T38),BN$6&lt;YEAR($U38)),$V38,IF(BN$6=YEAR($T38),$W38,IF(BN$6=YEAR($U38),IF($X38=0,$V38,$X38)))))</f>
        <v>0</v>
      </c>
      <c r="BO38" s="387">
        <f t="shared" ca="1" si="67"/>
        <v>0</v>
      </c>
      <c r="BP38" s="387">
        <f t="shared" ca="1" si="67"/>
        <v>0</v>
      </c>
      <c r="BQ38" s="387">
        <f t="shared" ca="1" si="67"/>
        <v>0</v>
      </c>
      <c r="BR38" s="387">
        <f t="shared" ca="1" si="67"/>
        <v>0</v>
      </c>
      <c r="BS38" s="387">
        <f t="shared" ca="1" si="67"/>
        <v>0</v>
      </c>
      <c r="BT38" s="387">
        <f t="shared" ca="1" si="67"/>
        <v>0</v>
      </c>
      <c r="BU38" s="387">
        <f t="shared" ca="1" si="67"/>
        <v>0</v>
      </c>
      <c r="BV38" s="387">
        <f t="shared" ca="1" si="67"/>
        <v>0</v>
      </c>
      <c r="BW38" s="387">
        <f t="shared" ca="1" si="67"/>
        <v>0</v>
      </c>
      <c r="BX38" s="387">
        <f t="shared" ca="1" si="67"/>
        <v>0</v>
      </c>
      <c r="BY38" s="387">
        <f t="shared" ca="1" si="67"/>
        <v>0</v>
      </c>
      <c r="BZ38" s="387">
        <f t="shared" ca="1" si="67"/>
        <v>0</v>
      </c>
      <c r="CA38" s="387">
        <f t="shared" ca="1" si="67"/>
        <v>0</v>
      </c>
      <c r="CF38" s="385">
        <f t="shared" ca="1" si="28"/>
        <v>0</v>
      </c>
      <c r="CG38" s="385">
        <f t="shared" ca="1" si="29"/>
        <v>0</v>
      </c>
      <c r="CH38" s="386">
        <f t="shared" si="30"/>
        <v>0</v>
      </c>
      <c r="CI38" s="386">
        <f t="shared" ca="1" si="31"/>
        <v>0</v>
      </c>
      <c r="CJ38" s="386">
        <f t="shared" ca="1" si="32"/>
        <v>0</v>
      </c>
      <c r="CK38" s="389"/>
      <c r="CL38" s="387">
        <f t="shared" ref="CL38:CU47" ca="1" si="68">IF(OR(CL$6&lt;YEAR($T38),CL$6&gt;YEAR($U38)),0,IF(AND(CL$6&gt;YEAR($T38),CL$6&lt;YEAR($U38)),$CH38,IF(CL$6=YEAR($T38),$CI38,IF(CL$6=YEAR($U38),IF($CJ38=0,$CH38,$CJ38)))))</f>
        <v>0</v>
      </c>
      <c r="CM38" s="387">
        <f t="shared" ca="1" si="68"/>
        <v>0</v>
      </c>
      <c r="CN38" s="387">
        <f t="shared" ca="1" si="68"/>
        <v>0</v>
      </c>
      <c r="CO38" s="387">
        <f t="shared" ca="1" si="68"/>
        <v>0</v>
      </c>
      <c r="CP38" s="387">
        <f t="shared" ca="1" si="68"/>
        <v>0</v>
      </c>
      <c r="CQ38" s="387">
        <f t="shared" ca="1" si="68"/>
        <v>0</v>
      </c>
      <c r="CR38" s="387">
        <f t="shared" ca="1" si="68"/>
        <v>0</v>
      </c>
      <c r="CS38" s="387">
        <f t="shared" ca="1" si="68"/>
        <v>0</v>
      </c>
      <c r="CT38" s="387">
        <f t="shared" ca="1" si="68"/>
        <v>0</v>
      </c>
      <c r="CU38" s="387">
        <f t="shared" ca="1" si="68"/>
        <v>0</v>
      </c>
      <c r="CV38" s="387">
        <f t="shared" ref="CV38:DE47" ca="1" si="69">IF(OR(CV$6&lt;YEAR($T38),CV$6&gt;YEAR($U38)),0,IF(AND(CV$6&gt;YEAR($T38),CV$6&lt;YEAR($U38)),$CH38,IF(CV$6=YEAR($T38),$CI38,IF(CV$6=YEAR($U38),IF($CJ38=0,$CH38,$CJ38)))))</f>
        <v>0</v>
      </c>
      <c r="CW38" s="387">
        <f t="shared" ca="1" si="69"/>
        <v>0</v>
      </c>
      <c r="CX38" s="387">
        <f t="shared" ca="1" si="69"/>
        <v>0</v>
      </c>
      <c r="CY38" s="387">
        <f t="shared" ca="1" si="69"/>
        <v>0</v>
      </c>
      <c r="CZ38" s="387">
        <f t="shared" ca="1" si="69"/>
        <v>0</v>
      </c>
      <c r="DA38" s="387">
        <f t="shared" ca="1" si="69"/>
        <v>0</v>
      </c>
      <c r="DB38" s="387">
        <f t="shared" ca="1" si="69"/>
        <v>0</v>
      </c>
      <c r="DC38" s="387">
        <f t="shared" ca="1" si="69"/>
        <v>0</v>
      </c>
      <c r="DD38" s="387">
        <f t="shared" ca="1" si="69"/>
        <v>0</v>
      </c>
      <c r="DE38" s="387">
        <f t="shared" ca="1" si="69"/>
        <v>0</v>
      </c>
      <c r="DF38" s="387">
        <f t="shared" ref="DF38:DO47" ca="1" si="70">IF(OR(DF$6&lt;YEAR($T38),DF$6&gt;YEAR($U38)),0,IF(AND(DF$6&gt;YEAR($T38),DF$6&lt;YEAR($U38)),$CH38,IF(DF$6=YEAR($T38),$CI38,IF(DF$6=YEAR($U38),IF($CJ38=0,$CH38,$CJ38)))))</f>
        <v>0</v>
      </c>
      <c r="DG38" s="387">
        <f t="shared" ca="1" si="70"/>
        <v>0</v>
      </c>
      <c r="DH38" s="387">
        <f t="shared" ca="1" si="70"/>
        <v>0</v>
      </c>
      <c r="DI38" s="387">
        <f t="shared" ca="1" si="70"/>
        <v>0</v>
      </c>
      <c r="DJ38" s="387">
        <f t="shared" ca="1" si="70"/>
        <v>0</v>
      </c>
      <c r="DK38" s="387">
        <f t="shared" ca="1" si="70"/>
        <v>0</v>
      </c>
      <c r="DL38" s="387">
        <f t="shared" ca="1" si="70"/>
        <v>0</v>
      </c>
      <c r="DM38" s="387">
        <f t="shared" ca="1" si="70"/>
        <v>0</v>
      </c>
      <c r="DN38" s="387">
        <f t="shared" ca="1" si="70"/>
        <v>0</v>
      </c>
      <c r="DO38" s="387">
        <f t="shared" ca="1" si="70"/>
        <v>0</v>
      </c>
      <c r="DP38" s="387">
        <f t="shared" ref="DP38:DY47" ca="1" si="71">IF(OR(DP$6&lt;YEAR($T38),DP$6&gt;YEAR($U38)),0,IF(AND(DP$6&gt;YEAR($T38),DP$6&lt;YEAR($U38)),$CH38,IF(DP$6=YEAR($T38),$CI38,IF(DP$6=YEAR($U38),IF($CJ38=0,$CH38,$CJ38)))))</f>
        <v>0</v>
      </c>
      <c r="DQ38" s="387">
        <f t="shared" ca="1" si="71"/>
        <v>0</v>
      </c>
      <c r="DR38" s="387">
        <f t="shared" ca="1" si="71"/>
        <v>0</v>
      </c>
      <c r="DS38" s="387">
        <f t="shared" ca="1" si="71"/>
        <v>0</v>
      </c>
      <c r="DT38" s="387">
        <f t="shared" ca="1" si="71"/>
        <v>0</v>
      </c>
      <c r="DU38" s="387">
        <f t="shared" ca="1" si="71"/>
        <v>0</v>
      </c>
      <c r="DV38" s="387">
        <f t="shared" ca="1" si="71"/>
        <v>0</v>
      </c>
      <c r="DW38" s="387">
        <f t="shared" ca="1" si="71"/>
        <v>0</v>
      </c>
      <c r="DX38" s="387">
        <f t="shared" ca="1" si="71"/>
        <v>0</v>
      </c>
      <c r="DY38" s="387">
        <f t="shared" ca="1" si="71"/>
        <v>0</v>
      </c>
      <c r="DZ38" s="387">
        <f t="shared" ref="DZ38:EM47" ca="1" si="72">IF(OR(DZ$6&lt;YEAR($T38),DZ$6&gt;YEAR($U38)),0,IF(AND(DZ$6&gt;YEAR($T38),DZ$6&lt;YEAR($U38)),$CH38,IF(DZ$6=YEAR($T38),$CI38,IF(DZ$6=YEAR($U38),IF($CJ38=0,$CH38,$CJ38)))))</f>
        <v>0</v>
      </c>
      <c r="EA38" s="387">
        <f t="shared" ca="1" si="72"/>
        <v>0</v>
      </c>
      <c r="EB38" s="387">
        <f t="shared" ca="1" si="72"/>
        <v>0</v>
      </c>
      <c r="EC38" s="387">
        <f t="shared" ca="1" si="72"/>
        <v>0</v>
      </c>
      <c r="ED38" s="387">
        <f t="shared" ca="1" si="72"/>
        <v>0</v>
      </c>
      <c r="EE38" s="387">
        <f t="shared" ca="1" si="72"/>
        <v>0</v>
      </c>
      <c r="EF38" s="387">
        <f t="shared" ca="1" si="72"/>
        <v>0</v>
      </c>
      <c r="EG38" s="387">
        <f t="shared" ca="1" si="72"/>
        <v>0</v>
      </c>
      <c r="EH38" s="387">
        <f t="shared" ca="1" si="72"/>
        <v>0</v>
      </c>
      <c r="EI38" s="387">
        <f t="shared" ca="1" si="72"/>
        <v>0</v>
      </c>
      <c r="EJ38" s="387">
        <f t="shared" ca="1" si="72"/>
        <v>0</v>
      </c>
      <c r="EK38" s="387">
        <f t="shared" ca="1" si="72"/>
        <v>0</v>
      </c>
      <c r="EL38" s="387">
        <f t="shared" ca="1" si="72"/>
        <v>0</v>
      </c>
      <c r="EM38" s="387">
        <f t="shared" ca="1" si="72"/>
        <v>0</v>
      </c>
      <c r="EO38" s="695">
        <f t="shared" si="41"/>
        <v>1</v>
      </c>
      <c r="EP38" s="119">
        <f t="shared" si="42"/>
        <v>1</v>
      </c>
    </row>
    <row r="39" spans="1:146">
      <c r="A39" s="122">
        <v>32</v>
      </c>
      <c r="B39" s="551"/>
      <c r="C39" s="529"/>
      <c r="D39" s="530"/>
      <c r="E39" s="530"/>
      <c r="F39" s="531"/>
      <c r="G39" s="532" t="s">
        <v>381</v>
      </c>
      <c r="H39" s="529"/>
      <c r="I39" s="540"/>
      <c r="J39" s="540"/>
      <c r="K39" s="539"/>
      <c r="L39" s="747">
        <f>IF(ISBLANK(K39),,IF(K39&lt;'Grille des taux interet'!$B$2,'Grille des taux interet'!$C$2,IF(K39&lt;'Grille des taux interet'!$B$3,'Grille des taux interet'!$C$3,IF(K39&lt;'Grille des taux interet'!B$4,'Grille des taux interet'!$C$4,IF(K39&lt;='Grille des taux interet'!$B$5,'Grille des taux interet'!$C$5,"RIEN")))))</f>
        <v>0</v>
      </c>
      <c r="M39" s="602">
        <f t="shared" si="18"/>
        <v>0</v>
      </c>
      <c r="N39" s="663" t="str">
        <f t="shared" si="38"/>
        <v/>
      </c>
      <c r="O39" s="649"/>
      <c r="P39" s="649"/>
      <c r="Q39" s="649"/>
      <c r="R39" s="649"/>
      <c r="S39" s="656"/>
      <c r="T39" s="385">
        <f t="shared" ca="1" si="19"/>
        <v>0</v>
      </c>
      <c r="U39" s="385">
        <f t="shared" ca="1" si="20"/>
        <v>0</v>
      </c>
      <c r="V39" s="386">
        <f t="shared" si="21"/>
        <v>0</v>
      </c>
      <c r="W39" s="386">
        <f t="shared" ca="1" si="39"/>
        <v>0</v>
      </c>
      <c r="X39" s="386">
        <f t="shared" ca="1" si="40"/>
        <v>0</v>
      </c>
      <c r="Y39" s="389">
        <f t="shared" si="22"/>
        <v>1900</v>
      </c>
      <c r="Z39" s="387">
        <f t="shared" ca="1" si="63"/>
        <v>0</v>
      </c>
      <c r="AA39" s="387">
        <f t="shared" ca="1" si="63"/>
        <v>0</v>
      </c>
      <c r="AB39" s="387">
        <f t="shared" ca="1" si="63"/>
        <v>0</v>
      </c>
      <c r="AC39" s="387">
        <f t="shared" ca="1" si="63"/>
        <v>0</v>
      </c>
      <c r="AD39" s="387">
        <f t="shared" ca="1" si="63"/>
        <v>0</v>
      </c>
      <c r="AE39" s="387">
        <f t="shared" ca="1" si="63"/>
        <v>0</v>
      </c>
      <c r="AF39" s="387">
        <f t="shared" ca="1" si="63"/>
        <v>0</v>
      </c>
      <c r="AG39" s="387">
        <f t="shared" ca="1" si="63"/>
        <v>0</v>
      </c>
      <c r="AH39" s="387">
        <f t="shared" ca="1" si="63"/>
        <v>0</v>
      </c>
      <c r="AI39" s="387">
        <f t="shared" ca="1" si="63"/>
        <v>0</v>
      </c>
      <c r="AJ39" s="387">
        <f t="shared" ca="1" si="64"/>
        <v>0</v>
      </c>
      <c r="AK39" s="387">
        <f t="shared" ca="1" si="64"/>
        <v>0</v>
      </c>
      <c r="AL39" s="387">
        <f t="shared" ca="1" si="64"/>
        <v>0</v>
      </c>
      <c r="AM39" s="387">
        <f t="shared" ca="1" si="64"/>
        <v>0</v>
      </c>
      <c r="AN39" s="387">
        <f t="shared" ca="1" si="64"/>
        <v>0</v>
      </c>
      <c r="AO39" s="387">
        <f t="shared" ca="1" si="64"/>
        <v>0</v>
      </c>
      <c r="AP39" s="387">
        <f t="shared" ca="1" si="64"/>
        <v>0</v>
      </c>
      <c r="AQ39" s="387">
        <f t="shared" ca="1" si="64"/>
        <v>0</v>
      </c>
      <c r="AR39" s="387">
        <f t="shared" ca="1" si="64"/>
        <v>0</v>
      </c>
      <c r="AS39" s="387">
        <f t="shared" ca="1" si="64"/>
        <v>0</v>
      </c>
      <c r="AT39" s="387">
        <f t="shared" ca="1" si="65"/>
        <v>0</v>
      </c>
      <c r="AU39" s="387">
        <f t="shared" ca="1" si="65"/>
        <v>0</v>
      </c>
      <c r="AV39" s="387">
        <f t="shared" ca="1" si="65"/>
        <v>0</v>
      </c>
      <c r="AW39" s="387">
        <f t="shared" ca="1" si="65"/>
        <v>0</v>
      </c>
      <c r="AX39" s="387">
        <f t="shared" ca="1" si="65"/>
        <v>0</v>
      </c>
      <c r="AY39" s="387">
        <f t="shared" ca="1" si="65"/>
        <v>0</v>
      </c>
      <c r="AZ39" s="387">
        <f t="shared" ca="1" si="65"/>
        <v>0</v>
      </c>
      <c r="BA39" s="387">
        <f t="shared" ca="1" si="65"/>
        <v>0</v>
      </c>
      <c r="BB39" s="387">
        <f t="shared" ca="1" si="65"/>
        <v>0</v>
      </c>
      <c r="BC39" s="387">
        <f t="shared" ca="1" si="65"/>
        <v>0</v>
      </c>
      <c r="BD39" s="387">
        <f t="shared" ca="1" si="66"/>
        <v>0</v>
      </c>
      <c r="BE39" s="387">
        <f t="shared" ca="1" si="66"/>
        <v>0</v>
      </c>
      <c r="BF39" s="387">
        <f t="shared" ca="1" si="66"/>
        <v>0</v>
      </c>
      <c r="BG39" s="387">
        <f t="shared" ca="1" si="66"/>
        <v>0</v>
      </c>
      <c r="BH39" s="387">
        <f t="shared" ca="1" si="66"/>
        <v>0</v>
      </c>
      <c r="BI39" s="387">
        <f t="shared" ca="1" si="66"/>
        <v>0</v>
      </c>
      <c r="BJ39" s="387">
        <f t="shared" ca="1" si="66"/>
        <v>0</v>
      </c>
      <c r="BK39" s="387">
        <f t="shared" ca="1" si="66"/>
        <v>0</v>
      </c>
      <c r="BL39" s="387">
        <f t="shared" ca="1" si="66"/>
        <v>0</v>
      </c>
      <c r="BM39" s="387">
        <f t="shared" ca="1" si="66"/>
        <v>0</v>
      </c>
      <c r="BN39" s="387">
        <f t="shared" ca="1" si="67"/>
        <v>0</v>
      </c>
      <c r="BO39" s="387">
        <f t="shared" ca="1" si="67"/>
        <v>0</v>
      </c>
      <c r="BP39" s="387">
        <f t="shared" ca="1" si="67"/>
        <v>0</v>
      </c>
      <c r="BQ39" s="387">
        <f t="shared" ca="1" si="67"/>
        <v>0</v>
      </c>
      <c r="BR39" s="387">
        <f t="shared" ca="1" si="67"/>
        <v>0</v>
      </c>
      <c r="BS39" s="387">
        <f t="shared" ca="1" si="67"/>
        <v>0</v>
      </c>
      <c r="BT39" s="387">
        <f t="shared" ca="1" si="67"/>
        <v>0</v>
      </c>
      <c r="BU39" s="387">
        <f t="shared" ca="1" si="67"/>
        <v>0</v>
      </c>
      <c r="BV39" s="387">
        <f t="shared" ca="1" si="67"/>
        <v>0</v>
      </c>
      <c r="BW39" s="387">
        <f t="shared" ca="1" si="67"/>
        <v>0</v>
      </c>
      <c r="BX39" s="387">
        <f t="shared" ca="1" si="67"/>
        <v>0</v>
      </c>
      <c r="BY39" s="387">
        <f t="shared" ca="1" si="67"/>
        <v>0</v>
      </c>
      <c r="BZ39" s="387">
        <f t="shared" ca="1" si="67"/>
        <v>0</v>
      </c>
      <c r="CA39" s="387">
        <f t="shared" ca="1" si="67"/>
        <v>0</v>
      </c>
      <c r="CF39" s="385">
        <f t="shared" ca="1" si="28"/>
        <v>0</v>
      </c>
      <c r="CG39" s="385">
        <f t="shared" ca="1" si="29"/>
        <v>0</v>
      </c>
      <c r="CH39" s="386">
        <f t="shared" si="30"/>
        <v>0</v>
      </c>
      <c r="CI39" s="386">
        <f t="shared" ca="1" si="31"/>
        <v>0</v>
      </c>
      <c r="CJ39" s="386">
        <f t="shared" ca="1" si="32"/>
        <v>0</v>
      </c>
      <c r="CK39" s="389"/>
      <c r="CL39" s="387">
        <f t="shared" ca="1" si="68"/>
        <v>0</v>
      </c>
      <c r="CM39" s="387">
        <f t="shared" ca="1" si="68"/>
        <v>0</v>
      </c>
      <c r="CN39" s="387">
        <f t="shared" ca="1" si="68"/>
        <v>0</v>
      </c>
      <c r="CO39" s="387">
        <f t="shared" ca="1" si="68"/>
        <v>0</v>
      </c>
      <c r="CP39" s="387">
        <f t="shared" ca="1" si="68"/>
        <v>0</v>
      </c>
      <c r="CQ39" s="387">
        <f t="shared" ca="1" si="68"/>
        <v>0</v>
      </c>
      <c r="CR39" s="387">
        <f t="shared" ca="1" si="68"/>
        <v>0</v>
      </c>
      <c r="CS39" s="387">
        <f t="shared" ca="1" si="68"/>
        <v>0</v>
      </c>
      <c r="CT39" s="387">
        <f t="shared" ca="1" si="68"/>
        <v>0</v>
      </c>
      <c r="CU39" s="387">
        <f t="shared" ca="1" si="68"/>
        <v>0</v>
      </c>
      <c r="CV39" s="387">
        <f t="shared" ca="1" si="69"/>
        <v>0</v>
      </c>
      <c r="CW39" s="387">
        <f t="shared" ca="1" si="69"/>
        <v>0</v>
      </c>
      <c r="CX39" s="387">
        <f t="shared" ca="1" si="69"/>
        <v>0</v>
      </c>
      <c r="CY39" s="387">
        <f t="shared" ca="1" si="69"/>
        <v>0</v>
      </c>
      <c r="CZ39" s="387">
        <f t="shared" ca="1" si="69"/>
        <v>0</v>
      </c>
      <c r="DA39" s="387">
        <f t="shared" ca="1" si="69"/>
        <v>0</v>
      </c>
      <c r="DB39" s="387">
        <f t="shared" ca="1" si="69"/>
        <v>0</v>
      </c>
      <c r="DC39" s="387">
        <f t="shared" ca="1" si="69"/>
        <v>0</v>
      </c>
      <c r="DD39" s="387">
        <f t="shared" ca="1" si="69"/>
        <v>0</v>
      </c>
      <c r="DE39" s="387">
        <f t="shared" ca="1" si="69"/>
        <v>0</v>
      </c>
      <c r="DF39" s="387">
        <f t="shared" ca="1" si="70"/>
        <v>0</v>
      </c>
      <c r="DG39" s="387">
        <f t="shared" ca="1" si="70"/>
        <v>0</v>
      </c>
      <c r="DH39" s="387">
        <f t="shared" ca="1" si="70"/>
        <v>0</v>
      </c>
      <c r="DI39" s="387">
        <f t="shared" ca="1" si="70"/>
        <v>0</v>
      </c>
      <c r="DJ39" s="387">
        <f t="shared" ca="1" si="70"/>
        <v>0</v>
      </c>
      <c r="DK39" s="387">
        <f t="shared" ca="1" si="70"/>
        <v>0</v>
      </c>
      <c r="DL39" s="387">
        <f t="shared" ca="1" si="70"/>
        <v>0</v>
      </c>
      <c r="DM39" s="387">
        <f t="shared" ca="1" si="70"/>
        <v>0</v>
      </c>
      <c r="DN39" s="387">
        <f t="shared" ca="1" si="70"/>
        <v>0</v>
      </c>
      <c r="DO39" s="387">
        <f t="shared" ca="1" si="70"/>
        <v>0</v>
      </c>
      <c r="DP39" s="387">
        <f t="shared" ca="1" si="71"/>
        <v>0</v>
      </c>
      <c r="DQ39" s="387">
        <f t="shared" ca="1" si="71"/>
        <v>0</v>
      </c>
      <c r="DR39" s="387">
        <f t="shared" ca="1" si="71"/>
        <v>0</v>
      </c>
      <c r="DS39" s="387">
        <f t="shared" ca="1" si="71"/>
        <v>0</v>
      </c>
      <c r="DT39" s="387">
        <f t="shared" ca="1" si="71"/>
        <v>0</v>
      </c>
      <c r="DU39" s="387">
        <f t="shared" ca="1" si="71"/>
        <v>0</v>
      </c>
      <c r="DV39" s="387">
        <f t="shared" ca="1" si="71"/>
        <v>0</v>
      </c>
      <c r="DW39" s="387">
        <f t="shared" ca="1" si="71"/>
        <v>0</v>
      </c>
      <c r="DX39" s="387">
        <f t="shared" ca="1" si="71"/>
        <v>0</v>
      </c>
      <c r="DY39" s="387">
        <f t="shared" ca="1" si="71"/>
        <v>0</v>
      </c>
      <c r="DZ39" s="387">
        <f t="shared" ca="1" si="72"/>
        <v>0</v>
      </c>
      <c r="EA39" s="387">
        <f t="shared" ca="1" si="72"/>
        <v>0</v>
      </c>
      <c r="EB39" s="387">
        <f t="shared" ca="1" si="72"/>
        <v>0</v>
      </c>
      <c r="EC39" s="387">
        <f t="shared" ca="1" si="72"/>
        <v>0</v>
      </c>
      <c r="ED39" s="387">
        <f t="shared" ca="1" si="72"/>
        <v>0</v>
      </c>
      <c r="EE39" s="387">
        <f t="shared" ca="1" si="72"/>
        <v>0</v>
      </c>
      <c r="EF39" s="387">
        <f t="shared" ca="1" si="72"/>
        <v>0</v>
      </c>
      <c r="EG39" s="387">
        <f t="shared" ca="1" si="72"/>
        <v>0</v>
      </c>
      <c r="EH39" s="387">
        <f t="shared" ca="1" si="72"/>
        <v>0</v>
      </c>
      <c r="EI39" s="387">
        <f t="shared" ca="1" si="72"/>
        <v>0</v>
      </c>
      <c r="EJ39" s="387">
        <f t="shared" ca="1" si="72"/>
        <v>0</v>
      </c>
      <c r="EK39" s="387">
        <f t="shared" ca="1" si="72"/>
        <v>0</v>
      </c>
      <c r="EL39" s="387">
        <f t="shared" ca="1" si="72"/>
        <v>0</v>
      </c>
      <c r="EM39" s="387">
        <f t="shared" ca="1" si="72"/>
        <v>0</v>
      </c>
      <c r="EO39" s="695">
        <f t="shared" si="41"/>
        <v>1</v>
      </c>
      <c r="EP39" s="119">
        <f t="shared" si="42"/>
        <v>1</v>
      </c>
    </row>
    <row r="40" spans="1:146">
      <c r="A40" s="122">
        <v>33</v>
      </c>
      <c r="B40" s="551"/>
      <c r="C40" s="529"/>
      <c r="D40" s="530"/>
      <c r="E40" s="530"/>
      <c r="F40" s="531"/>
      <c r="G40" s="532" t="s">
        <v>381</v>
      </c>
      <c r="H40" s="529"/>
      <c r="I40" s="540"/>
      <c r="J40" s="540"/>
      <c r="K40" s="539"/>
      <c r="L40" s="747">
        <f>IF(ISBLANK(K40),,IF(K40&lt;'Grille des taux interet'!$B$2,'Grille des taux interet'!$C$2,IF(K40&lt;'Grille des taux interet'!$B$3,'Grille des taux interet'!$C$3,IF(K40&lt;'Grille des taux interet'!B$4,'Grille des taux interet'!$C$4,IF(K40&lt;='Grille des taux interet'!$B$5,'Grille des taux interet'!$C$5,"RIEN")))))</f>
        <v>0</v>
      </c>
      <c r="M40" s="602">
        <f t="shared" ref="M40:M71" si="73">H40+I40+J40</f>
        <v>0</v>
      </c>
      <c r="N40" s="663" t="str">
        <f t="shared" si="38"/>
        <v/>
      </c>
      <c r="O40" s="649"/>
      <c r="P40" s="649"/>
      <c r="Q40" s="649"/>
      <c r="R40" s="649"/>
      <c r="S40" s="656"/>
      <c r="T40" s="385">
        <f t="shared" ref="T40:T71" ca="1" si="74">IF(CELL("contenu",E40)&gt;0,IF(dotationanneepleine=1,DATE(YEAR(E40)+1,1,1),E40),0)</f>
        <v>0</v>
      </c>
      <c r="U40" s="385">
        <f t="shared" ref="U40:U71" ca="1" si="75">IF(CELL("contenu",F40)&gt;0,DATE(YEAR(E40)+F40,MONTH(E40),DAY(E40)-1),0)</f>
        <v>0</v>
      </c>
      <c r="V40" s="386">
        <f t="shared" ref="V40:V71" si="76">IF(F40&gt;0,ROUNDUP(C40/F40,2),0)</f>
        <v>0</v>
      </c>
      <c r="W40" s="386">
        <f t="shared" ref="W40:W71" ca="1" si="77">IF(prorata=360,((12-MONTH(T40))*30)+(31-DAY(T40)),MIN(DATE(YEAR(T40),12,31)-T40+1,365))*V40/prorata</f>
        <v>0</v>
      </c>
      <c r="X40" s="386">
        <f t="shared" ref="X40:X71" ca="1" si="78">IF(dotationanneepleine=1,V40,IF((V40-W40)&lt;0.001,0,V40-W40))</f>
        <v>0</v>
      </c>
      <c r="Y40" s="389">
        <f t="shared" ref="Y40:Y71" si="79">YEAR(D40)</f>
        <v>1900</v>
      </c>
      <c r="Z40" s="387">
        <f t="shared" ca="1" si="63"/>
        <v>0</v>
      </c>
      <c r="AA40" s="387">
        <f t="shared" ca="1" si="63"/>
        <v>0</v>
      </c>
      <c r="AB40" s="387">
        <f t="shared" ca="1" si="63"/>
        <v>0</v>
      </c>
      <c r="AC40" s="387">
        <f t="shared" ca="1" si="63"/>
        <v>0</v>
      </c>
      <c r="AD40" s="387">
        <f t="shared" ca="1" si="63"/>
        <v>0</v>
      </c>
      <c r="AE40" s="387">
        <f t="shared" ca="1" si="63"/>
        <v>0</v>
      </c>
      <c r="AF40" s="387">
        <f t="shared" ca="1" si="63"/>
        <v>0</v>
      </c>
      <c r="AG40" s="387">
        <f t="shared" ca="1" si="63"/>
        <v>0</v>
      </c>
      <c r="AH40" s="387">
        <f t="shared" ca="1" si="63"/>
        <v>0</v>
      </c>
      <c r="AI40" s="387">
        <f t="shared" ca="1" si="63"/>
        <v>0</v>
      </c>
      <c r="AJ40" s="387">
        <f t="shared" ca="1" si="64"/>
        <v>0</v>
      </c>
      <c r="AK40" s="387">
        <f t="shared" ca="1" si="64"/>
        <v>0</v>
      </c>
      <c r="AL40" s="387">
        <f t="shared" ca="1" si="64"/>
        <v>0</v>
      </c>
      <c r="AM40" s="387">
        <f t="shared" ca="1" si="64"/>
        <v>0</v>
      </c>
      <c r="AN40" s="387">
        <f t="shared" ca="1" si="64"/>
        <v>0</v>
      </c>
      <c r="AO40" s="387">
        <f t="shared" ca="1" si="64"/>
        <v>0</v>
      </c>
      <c r="AP40" s="387">
        <f t="shared" ca="1" si="64"/>
        <v>0</v>
      </c>
      <c r="AQ40" s="387">
        <f t="shared" ca="1" si="64"/>
        <v>0</v>
      </c>
      <c r="AR40" s="387">
        <f t="shared" ca="1" si="64"/>
        <v>0</v>
      </c>
      <c r="AS40" s="387">
        <f t="shared" ca="1" si="64"/>
        <v>0</v>
      </c>
      <c r="AT40" s="387">
        <f t="shared" ca="1" si="65"/>
        <v>0</v>
      </c>
      <c r="AU40" s="387">
        <f t="shared" ca="1" si="65"/>
        <v>0</v>
      </c>
      <c r="AV40" s="387">
        <f t="shared" ca="1" si="65"/>
        <v>0</v>
      </c>
      <c r="AW40" s="387">
        <f t="shared" ca="1" si="65"/>
        <v>0</v>
      </c>
      <c r="AX40" s="387">
        <f t="shared" ca="1" si="65"/>
        <v>0</v>
      </c>
      <c r="AY40" s="387">
        <f t="shared" ca="1" si="65"/>
        <v>0</v>
      </c>
      <c r="AZ40" s="387">
        <f t="shared" ca="1" si="65"/>
        <v>0</v>
      </c>
      <c r="BA40" s="387">
        <f t="shared" ca="1" si="65"/>
        <v>0</v>
      </c>
      <c r="BB40" s="387">
        <f t="shared" ca="1" si="65"/>
        <v>0</v>
      </c>
      <c r="BC40" s="387">
        <f t="shared" ca="1" si="65"/>
        <v>0</v>
      </c>
      <c r="BD40" s="387">
        <f t="shared" ca="1" si="66"/>
        <v>0</v>
      </c>
      <c r="BE40" s="387">
        <f t="shared" ca="1" si="66"/>
        <v>0</v>
      </c>
      <c r="BF40" s="387">
        <f t="shared" ca="1" si="66"/>
        <v>0</v>
      </c>
      <c r="BG40" s="387">
        <f t="shared" ca="1" si="66"/>
        <v>0</v>
      </c>
      <c r="BH40" s="387">
        <f t="shared" ca="1" si="66"/>
        <v>0</v>
      </c>
      <c r="BI40" s="387">
        <f t="shared" ca="1" si="66"/>
        <v>0</v>
      </c>
      <c r="BJ40" s="387">
        <f t="shared" ca="1" si="66"/>
        <v>0</v>
      </c>
      <c r="BK40" s="387">
        <f t="shared" ca="1" si="66"/>
        <v>0</v>
      </c>
      <c r="BL40" s="387">
        <f t="shared" ca="1" si="66"/>
        <v>0</v>
      </c>
      <c r="BM40" s="387">
        <f t="shared" ca="1" si="66"/>
        <v>0</v>
      </c>
      <c r="BN40" s="387">
        <f t="shared" ca="1" si="67"/>
        <v>0</v>
      </c>
      <c r="BO40" s="387">
        <f t="shared" ca="1" si="67"/>
        <v>0</v>
      </c>
      <c r="BP40" s="387">
        <f t="shared" ca="1" si="67"/>
        <v>0</v>
      </c>
      <c r="BQ40" s="387">
        <f t="shared" ca="1" si="67"/>
        <v>0</v>
      </c>
      <c r="BR40" s="387">
        <f t="shared" ca="1" si="67"/>
        <v>0</v>
      </c>
      <c r="BS40" s="387">
        <f t="shared" ca="1" si="67"/>
        <v>0</v>
      </c>
      <c r="BT40" s="387">
        <f t="shared" ca="1" si="67"/>
        <v>0</v>
      </c>
      <c r="BU40" s="387">
        <f t="shared" ca="1" si="67"/>
        <v>0</v>
      </c>
      <c r="BV40" s="387">
        <f t="shared" ca="1" si="67"/>
        <v>0</v>
      </c>
      <c r="BW40" s="387">
        <f t="shared" ca="1" si="67"/>
        <v>0</v>
      </c>
      <c r="BX40" s="387">
        <f t="shared" ca="1" si="67"/>
        <v>0</v>
      </c>
      <c r="BY40" s="387">
        <f t="shared" ca="1" si="67"/>
        <v>0</v>
      </c>
      <c r="BZ40" s="387">
        <f t="shared" ca="1" si="67"/>
        <v>0</v>
      </c>
      <c r="CA40" s="387">
        <f t="shared" ca="1" si="67"/>
        <v>0</v>
      </c>
      <c r="CF40" s="385">
        <f t="shared" ref="CF40:CF71" ca="1" si="80">IF(CELL("contenu",E40)&gt;0,IF(dotationanneepleine=1,DATE(YEAR(E40)+1,1,1),E40),0)</f>
        <v>0</v>
      </c>
      <c r="CG40" s="385">
        <f t="shared" ref="CG40:CG71" ca="1" si="81">IF(CELL("contenu",F40)&gt;0,DATE(YEAR(E40)+BM40,MONTH(E40),DAY(E40)-1),0)</f>
        <v>0</v>
      </c>
      <c r="CH40" s="386">
        <f t="shared" ref="CH40:CH71" si="82">IF(F40&gt;0,ROUNDUP(I40/F40,2),0)</f>
        <v>0</v>
      </c>
      <c r="CI40" s="386">
        <f t="shared" ref="CI40:CI71" ca="1" si="83">IF(prorata=360,((12-MONTH(T40))*30)+(31-DAY(T40)),MIN(DATE(YEAR(T40),12,31)-T40+1,365))*CH40/prorata</f>
        <v>0</v>
      </c>
      <c r="CJ40" s="386">
        <f t="shared" ref="CJ40:CJ71" ca="1" si="84">IF(dotationanneepleine=1,CH40,IF((CH40-CI40)&lt;0.001,0,CH40-CI40))</f>
        <v>0</v>
      </c>
      <c r="CK40" s="389"/>
      <c r="CL40" s="387">
        <f t="shared" ca="1" si="68"/>
        <v>0</v>
      </c>
      <c r="CM40" s="387">
        <f t="shared" ca="1" si="68"/>
        <v>0</v>
      </c>
      <c r="CN40" s="387">
        <f t="shared" ca="1" si="68"/>
        <v>0</v>
      </c>
      <c r="CO40" s="387">
        <f t="shared" ca="1" si="68"/>
        <v>0</v>
      </c>
      <c r="CP40" s="387">
        <f t="shared" ca="1" si="68"/>
        <v>0</v>
      </c>
      <c r="CQ40" s="387">
        <f t="shared" ca="1" si="68"/>
        <v>0</v>
      </c>
      <c r="CR40" s="387">
        <f t="shared" ca="1" si="68"/>
        <v>0</v>
      </c>
      <c r="CS40" s="387">
        <f t="shared" ca="1" si="68"/>
        <v>0</v>
      </c>
      <c r="CT40" s="387">
        <f t="shared" ca="1" si="68"/>
        <v>0</v>
      </c>
      <c r="CU40" s="387">
        <f t="shared" ca="1" si="68"/>
        <v>0</v>
      </c>
      <c r="CV40" s="387">
        <f t="shared" ca="1" si="69"/>
        <v>0</v>
      </c>
      <c r="CW40" s="387">
        <f t="shared" ca="1" si="69"/>
        <v>0</v>
      </c>
      <c r="CX40" s="387">
        <f t="shared" ca="1" si="69"/>
        <v>0</v>
      </c>
      <c r="CY40" s="387">
        <f t="shared" ca="1" si="69"/>
        <v>0</v>
      </c>
      <c r="CZ40" s="387">
        <f t="shared" ca="1" si="69"/>
        <v>0</v>
      </c>
      <c r="DA40" s="387">
        <f t="shared" ca="1" si="69"/>
        <v>0</v>
      </c>
      <c r="DB40" s="387">
        <f t="shared" ca="1" si="69"/>
        <v>0</v>
      </c>
      <c r="DC40" s="387">
        <f t="shared" ca="1" si="69"/>
        <v>0</v>
      </c>
      <c r="DD40" s="387">
        <f t="shared" ca="1" si="69"/>
        <v>0</v>
      </c>
      <c r="DE40" s="387">
        <f t="shared" ca="1" si="69"/>
        <v>0</v>
      </c>
      <c r="DF40" s="387">
        <f t="shared" ca="1" si="70"/>
        <v>0</v>
      </c>
      <c r="DG40" s="387">
        <f t="shared" ca="1" si="70"/>
        <v>0</v>
      </c>
      <c r="DH40" s="387">
        <f t="shared" ca="1" si="70"/>
        <v>0</v>
      </c>
      <c r="DI40" s="387">
        <f t="shared" ca="1" si="70"/>
        <v>0</v>
      </c>
      <c r="DJ40" s="387">
        <f t="shared" ca="1" si="70"/>
        <v>0</v>
      </c>
      <c r="DK40" s="387">
        <f t="shared" ca="1" si="70"/>
        <v>0</v>
      </c>
      <c r="DL40" s="387">
        <f t="shared" ca="1" si="70"/>
        <v>0</v>
      </c>
      <c r="DM40" s="387">
        <f t="shared" ca="1" si="70"/>
        <v>0</v>
      </c>
      <c r="DN40" s="387">
        <f t="shared" ca="1" si="70"/>
        <v>0</v>
      </c>
      <c r="DO40" s="387">
        <f t="shared" ca="1" si="70"/>
        <v>0</v>
      </c>
      <c r="DP40" s="387">
        <f t="shared" ca="1" si="71"/>
        <v>0</v>
      </c>
      <c r="DQ40" s="387">
        <f t="shared" ca="1" si="71"/>
        <v>0</v>
      </c>
      <c r="DR40" s="387">
        <f t="shared" ca="1" si="71"/>
        <v>0</v>
      </c>
      <c r="DS40" s="387">
        <f t="shared" ca="1" si="71"/>
        <v>0</v>
      </c>
      <c r="DT40" s="387">
        <f t="shared" ca="1" si="71"/>
        <v>0</v>
      </c>
      <c r="DU40" s="387">
        <f t="shared" ca="1" si="71"/>
        <v>0</v>
      </c>
      <c r="DV40" s="387">
        <f t="shared" ca="1" si="71"/>
        <v>0</v>
      </c>
      <c r="DW40" s="387">
        <f t="shared" ca="1" si="71"/>
        <v>0</v>
      </c>
      <c r="DX40" s="387">
        <f t="shared" ca="1" si="71"/>
        <v>0</v>
      </c>
      <c r="DY40" s="387">
        <f t="shared" ca="1" si="71"/>
        <v>0</v>
      </c>
      <c r="DZ40" s="387">
        <f t="shared" ca="1" si="72"/>
        <v>0</v>
      </c>
      <c r="EA40" s="387">
        <f t="shared" ca="1" si="72"/>
        <v>0</v>
      </c>
      <c r="EB40" s="387">
        <f t="shared" ca="1" si="72"/>
        <v>0</v>
      </c>
      <c r="EC40" s="387">
        <f t="shared" ca="1" si="72"/>
        <v>0</v>
      </c>
      <c r="ED40" s="387">
        <f t="shared" ca="1" si="72"/>
        <v>0</v>
      </c>
      <c r="EE40" s="387">
        <f t="shared" ca="1" si="72"/>
        <v>0</v>
      </c>
      <c r="EF40" s="387">
        <f t="shared" ca="1" si="72"/>
        <v>0</v>
      </c>
      <c r="EG40" s="387">
        <f t="shared" ca="1" si="72"/>
        <v>0</v>
      </c>
      <c r="EH40" s="387">
        <f t="shared" ca="1" si="72"/>
        <v>0</v>
      </c>
      <c r="EI40" s="387">
        <f t="shared" ca="1" si="72"/>
        <v>0</v>
      </c>
      <c r="EJ40" s="387">
        <f t="shared" ca="1" si="72"/>
        <v>0</v>
      </c>
      <c r="EK40" s="387">
        <f t="shared" ca="1" si="72"/>
        <v>0</v>
      </c>
      <c r="EL40" s="387">
        <f t="shared" ca="1" si="72"/>
        <v>0</v>
      </c>
      <c r="EM40" s="387">
        <f t="shared" ca="1" si="72"/>
        <v>0</v>
      </c>
      <c r="EO40" s="695">
        <f t="shared" si="41"/>
        <v>1</v>
      </c>
      <c r="EP40" s="119">
        <f t="shared" si="42"/>
        <v>1</v>
      </c>
    </row>
    <row r="41" spans="1:146">
      <c r="A41" s="122">
        <v>34</v>
      </c>
      <c r="B41" s="551"/>
      <c r="C41" s="529"/>
      <c r="D41" s="530"/>
      <c r="E41" s="530"/>
      <c r="F41" s="531"/>
      <c r="G41" s="532" t="s">
        <v>381</v>
      </c>
      <c r="H41" s="529"/>
      <c r="I41" s="540"/>
      <c r="J41" s="540"/>
      <c r="K41" s="539"/>
      <c r="L41" s="747">
        <f>IF(ISBLANK(K41),,IF(K41&lt;'Grille des taux interet'!$B$2,'Grille des taux interet'!$C$2,IF(K41&lt;'Grille des taux interet'!$B$3,'Grille des taux interet'!$C$3,IF(K41&lt;'Grille des taux interet'!B$4,'Grille des taux interet'!$C$4,IF(K41&lt;='Grille des taux interet'!$B$5,'Grille des taux interet'!$C$5,"RIEN")))))</f>
        <v>0</v>
      </c>
      <c r="M41" s="602">
        <f t="shared" si="73"/>
        <v>0</v>
      </c>
      <c r="N41" s="663" t="str">
        <f t="shared" si="38"/>
        <v/>
      </c>
      <c r="O41" s="649"/>
      <c r="P41" s="649"/>
      <c r="Q41" s="649"/>
      <c r="R41" s="649"/>
      <c r="S41" s="656"/>
      <c r="T41" s="385">
        <f t="shared" ca="1" si="74"/>
        <v>0</v>
      </c>
      <c r="U41" s="385">
        <f t="shared" ca="1" si="75"/>
        <v>0</v>
      </c>
      <c r="V41" s="386">
        <f t="shared" si="76"/>
        <v>0</v>
      </c>
      <c r="W41" s="386">
        <f t="shared" ca="1" si="77"/>
        <v>0</v>
      </c>
      <c r="X41" s="386">
        <f t="shared" ca="1" si="78"/>
        <v>0</v>
      </c>
      <c r="Y41" s="389">
        <f t="shared" si="79"/>
        <v>1900</v>
      </c>
      <c r="Z41" s="387">
        <f t="shared" ca="1" si="63"/>
        <v>0</v>
      </c>
      <c r="AA41" s="387">
        <f t="shared" ca="1" si="63"/>
        <v>0</v>
      </c>
      <c r="AB41" s="387">
        <f t="shared" ca="1" si="63"/>
        <v>0</v>
      </c>
      <c r="AC41" s="387">
        <f t="shared" ca="1" si="63"/>
        <v>0</v>
      </c>
      <c r="AD41" s="387">
        <f t="shared" ca="1" si="63"/>
        <v>0</v>
      </c>
      <c r="AE41" s="387">
        <f t="shared" ca="1" si="63"/>
        <v>0</v>
      </c>
      <c r="AF41" s="387">
        <f t="shared" ca="1" si="63"/>
        <v>0</v>
      </c>
      <c r="AG41" s="387">
        <f t="shared" ca="1" si="63"/>
        <v>0</v>
      </c>
      <c r="AH41" s="387">
        <f t="shared" ca="1" si="63"/>
        <v>0</v>
      </c>
      <c r="AI41" s="387">
        <f t="shared" ca="1" si="63"/>
        <v>0</v>
      </c>
      <c r="AJ41" s="387">
        <f t="shared" ca="1" si="64"/>
        <v>0</v>
      </c>
      <c r="AK41" s="387">
        <f t="shared" ca="1" si="64"/>
        <v>0</v>
      </c>
      <c r="AL41" s="387">
        <f t="shared" ca="1" si="64"/>
        <v>0</v>
      </c>
      <c r="AM41" s="387">
        <f t="shared" ca="1" si="64"/>
        <v>0</v>
      </c>
      <c r="AN41" s="387">
        <f t="shared" ca="1" si="64"/>
        <v>0</v>
      </c>
      <c r="AO41" s="387">
        <f t="shared" ca="1" si="64"/>
        <v>0</v>
      </c>
      <c r="AP41" s="387">
        <f t="shared" ca="1" si="64"/>
        <v>0</v>
      </c>
      <c r="AQ41" s="387">
        <f t="shared" ca="1" si="64"/>
        <v>0</v>
      </c>
      <c r="AR41" s="387">
        <f t="shared" ca="1" si="64"/>
        <v>0</v>
      </c>
      <c r="AS41" s="387">
        <f t="shared" ca="1" si="64"/>
        <v>0</v>
      </c>
      <c r="AT41" s="387">
        <f t="shared" ca="1" si="65"/>
        <v>0</v>
      </c>
      <c r="AU41" s="387">
        <f t="shared" ca="1" si="65"/>
        <v>0</v>
      </c>
      <c r="AV41" s="387">
        <f t="shared" ca="1" si="65"/>
        <v>0</v>
      </c>
      <c r="AW41" s="387">
        <f t="shared" ca="1" si="65"/>
        <v>0</v>
      </c>
      <c r="AX41" s="387">
        <f t="shared" ca="1" si="65"/>
        <v>0</v>
      </c>
      <c r="AY41" s="387">
        <f t="shared" ca="1" si="65"/>
        <v>0</v>
      </c>
      <c r="AZ41" s="387">
        <f t="shared" ca="1" si="65"/>
        <v>0</v>
      </c>
      <c r="BA41" s="387">
        <f t="shared" ca="1" si="65"/>
        <v>0</v>
      </c>
      <c r="BB41" s="387">
        <f t="shared" ca="1" si="65"/>
        <v>0</v>
      </c>
      <c r="BC41" s="387">
        <f t="shared" ca="1" si="65"/>
        <v>0</v>
      </c>
      <c r="BD41" s="387">
        <f t="shared" ca="1" si="66"/>
        <v>0</v>
      </c>
      <c r="BE41" s="387">
        <f t="shared" ca="1" si="66"/>
        <v>0</v>
      </c>
      <c r="BF41" s="387">
        <f t="shared" ca="1" si="66"/>
        <v>0</v>
      </c>
      <c r="BG41" s="387">
        <f t="shared" ca="1" si="66"/>
        <v>0</v>
      </c>
      <c r="BH41" s="387">
        <f t="shared" ca="1" si="66"/>
        <v>0</v>
      </c>
      <c r="BI41" s="387">
        <f t="shared" ca="1" si="66"/>
        <v>0</v>
      </c>
      <c r="BJ41" s="387">
        <f t="shared" ca="1" si="66"/>
        <v>0</v>
      </c>
      <c r="BK41" s="387">
        <f t="shared" ca="1" si="66"/>
        <v>0</v>
      </c>
      <c r="BL41" s="387">
        <f t="shared" ca="1" si="66"/>
        <v>0</v>
      </c>
      <c r="BM41" s="387">
        <f t="shared" ca="1" si="66"/>
        <v>0</v>
      </c>
      <c r="BN41" s="387">
        <f t="shared" ca="1" si="67"/>
        <v>0</v>
      </c>
      <c r="BO41" s="387">
        <f t="shared" ca="1" si="67"/>
        <v>0</v>
      </c>
      <c r="BP41" s="387">
        <f t="shared" ca="1" si="67"/>
        <v>0</v>
      </c>
      <c r="BQ41" s="387">
        <f t="shared" ca="1" si="67"/>
        <v>0</v>
      </c>
      <c r="BR41" s="387">
        <f t="shared" ca="1" si="67"/>
        <v>0</v>
      </c>
      <c r="BS41" s="387">
        <f t="shared" ca="1" si="67"/>
        <v>0</v>
      </c>
      <c r="BT41" s="387">
        <f t="shared" ca="1" si="67"/>
        <v>0</v>
      </c>
      <c r="BU41" s="387">
        <f t="shared" ca="1" si="67"/>
        <v>0</v>
      </c>
      <c r="BV41" s="387">
        <f t="shared" ca="1" si="67"/>
        <v>0</v>
      </c>
      <c r="BW41" s="387">
        <f t="shared" ca="1" si="67"/>
        <v>0</v>
      </c>
      <c r="BX41" s="387">
        <f t="shared" ca="1" si="67"/>
        <v>0</v>
      </c>
      <c r="BY41" s="387">
        <f t="shared" ca="1" si="67"/>
        <v>0</v>
      </c>
      <c r="BZ41" s="387">
        <f t="shared" ca="1" si="67"/>
        <v>0</v>
      </c>
      <c r="CA41" s="387">
        <f t="shared" ca="1" si="67"/>
        <v>0</v>
      </c>
      <c r="CF41" s="385">
        <f t="shared" ca="1" si="80"/>
        <v>0</v>
      </c>
      <c r="CG41" s="385">
        <f t="shared" ca="1" si="81"/>
        <v>0</v>
      </c>
      <c r="CH41" s="386">
        <f t="shared" si="82"/>
        <v>0</v>
      </c>
      <c r="CI41" s="386">
        <f t="shared" ca="1" si="83"/>
        <v>0</v>
      </c>
      <c r="CJ41" s="386">
        <f t="shared" ca="1" si="84"/>
        <v>0</v>
      </c>
      <c r="CK41" s="389"/>
      <c r="CL41" s="387">
        <f t="shared" ca="1" si="68"/>
        <v>0</v>
      </c>
      <c r="CM41" s="387">
        <f t="shared" ca="1" si="68"/>
        <v>0</v>
      </c>
      <c r="CN41" s="387">
        <f t="shared" ca="1" si="68"/>
        <v>0</v>
      </c>
      <c r="CO41" s="387">
        <f t="shared" ca="1" si="68"/>
        <v>0</v>
      </c>
      <c r="CP41" s="387">
        <f t="shared" ca="1" si="68"/>
        <v>0</v>
      </c>
      <c r="CQ41" s="387">
        <f t="shared" ca="1" si="68"/>
        <v>0</v>
      </c>
      <c r="CR41" s="387">
        <f t="shared" ca="1" si="68"/>
        <v>0</v>
      </c>
      <c r="CS41" s="387">
        <f t="shared" ca="1" si="68"/>
        <v>0</v>
      </c>
      <c r="CT41" s="387">
        <f t="shared" ca="1" si="68"/>
        <v>0</v>
      </c>
      <c r="CU41" s="387">
        <f t="shared" ca="1" si="68"/>
        <v>0</v>
      </c>
      <c r="CV41" s="387">
        <f t="shared" ca="1" si="69"/>
        <v>0</v>
      </c>
      <c r="CW41" s="387">
        <f t="shared" ca="1" si="69"/>
        <v>0</v>
      </c>
      <c r="CX41" s="387">
        <f t="shared" ca="1" si="69"/>
        <v>0</v>
      </c>
      <c r="CY41" s="387">
        <f t="shared" ca="1" si="69"/>
        <v>0</v>
      </c>
      <c r="CZ41" s="387">
        <f t="shared" ca="1" si="69"/>
        <v>0</v>
      </c>
      <c r="DA41" s="387">
        <f t="shared" ca="1" si="69"/>
        <v>0</v>
      </c>
      <c r="DB41" s="387">
        <f t="shared" ca="1" si="69"/>
        <v>0</v>
      </c>
      <c r="DC41" s="387">
        <f t="shared" ca="1" si="69"/>
        <v>0</v>
      </c>
      <c r="DD41" s="387">
        <f t="shared" ca="1" si="69"/>
        <v>0</v>
      </c>
      <c r="DE41" s="387">
        <f t="shared" ca="1" si="69"/>
        <v>0</v>
      </c>
      <c r="DF41" s="387">
        <f t="shared" ca="1" si="70"/>
        <v>0</v>
      </c>
      <c r="DG41" s="387">
        <f t="shared" ca="1" si="70"/>
        <v>0</v>
      </c>
      <c r="DH41" s="387">
        <f t="shared" ca="1" si="70"/>
        <v>0</v>
      </c>
      <c r="DI41" s="387">
        <f t="shared" ca="1" si="70"/>
        <v>0</v>
      </c>
      <c r="DJ41" s="387">
        <f t="shared" ca="1" si="70"/>
        <v>0</v>
      </c>
      <c r="DK41" s="387">
        <f t="shared" ca="1" si="70"/>
        <v>0</v>
      </c>
      <c r="DL41" s="387">
        <f t="shared" ca="1" si="70"/>
        <v>0</v>
      </c>
      <c r="DM41" s="387">
        <f t="shared" ca="1" si="70"/>
        <v>0</v>
      </c>
      <c r="DN41" s="387">
        <f t="shared" ca="1" si="70"/>
        <v>0</v>
      </c>
      <c r="DO41" s="387">
        <f t="shared" ca="1" si="70"/>
        <v>0</v>
      </c>
      <c r="DP41" s="387">
        <f t="shared" ca="1" si="71"/>
        <v>0</v>
      </c>
      <c r="DQ41" s="387">
        <f t="shared" ca="1" si="71"/>
        <v>0</v>
      </c>
      <c r="DR41" s="387">
        <f t="shared" ca="1" si="71"/>
        <v>0</v>
      </c>
      <c r="DS41" s="387">
        <f t="shared" ca="1" si="71"/>
        <v>0</v>
      </c>
      <c r="DT41" s="387">
        <f t="shared" ca="1" si="71"/>
        <v>0</v>
      </c>
      <c r="DU41" s="387">
        <f t="shared" ca="1" si="71"/>
        <v>0</v>
      </c>
      <c r="DV41" s="387">
        <f t="shared" ca="1" si="71"/>
        <v>0</v>
      </c>
      <c r="DW41" s="387">
        <f t="shared" ca="1" si="71"/>
        <v>0</v>
      </c>
      <c r="DX41" s="387">
        <f t="shared" ca="1" si="71"/>
        <v>0</v>
      </c>
      <c r="DY41" s="387">
        <f t="shared" ca="1" si="71"/>
        <v>0</v>
      </c>
      <c r="DZ41" s="387">
        <f t="shared" ca="1" si="72"/>
        <v>0</v>
      </c>
      <c r="EA41" s="387">
        <f t="shared" ca="1" si="72"/>
        <v>0</v>
      </c>
      <c r="EB41" s="387">
        <f t="shared" ca="1" si="72"/>
        <v>0</v>
      </c>
      <c r="EC41" s="387">
        <f t="shared" ca="1" si="72"/>
        <v>0</v>
      </c>
      <c r="ED41" s="387">
        <f t="shared" ca="1" si="72"/>
        <v>0</v>
      </c>
      <c r="EE41" s="387">
        <f t="shared" ca="1" si="72"/>
        <v>0</v>
      </c>
      <c r="EF41" s="387">
        <f t="shared" ca="1" si="72"/>
        <v>0</v>
      </c>
      <c r="EG41" s="387">
        <f t="shared" ca="1" si="72"/>
        <v>0</v>
      </c>
      <c r="EH41" s="387">
        <f t="shared" ca="1" si="72"/>
        <v>0</v>
      </c>
      <c r="EI41" s="387">
        <f t="shared" ca="1" si="72"/>
        <v>0</v>
      </c>
      <c r="EJ41" s="387">
        <f t="shared" ca="1" si="72"/>
        <v>0</v>
      </c>
      <c r="EK41" s="387">
        <f t="shared" ca="1" si="72"/>
        <v>0</v>
      </c>
      <c r="EL41" s="387">
        <f t="shared" ca="1" si="72"/>
        <v>0</v>
      </c>
      <c r="EM41" s="387">
        <f t="shared" ca="1" si="72"/>
        <v>0</v>
      </c>
      <c r="EO41" s="695">
        <f t="shared" si="41"/>
        <v>1</v>
      </c>
      <c r="EP41" s="119">
        <f t="shared" si="42"/>
        <v>1</v>
      </c>
    </row>
    <row r="42" spans="1:146">
      <c r="A42" s="122">
        <v>35</v>
      </c>
      <c r="B42" s="551"/>
      <c r="C42" s="529"/>
      <c r="D42" s="530"/>
      <c r="E42" s="530"/>
      <c r="F42" s="531"/>
      <c r="G42" s="532" t="s">
        <v>381</v>
      </c>
      <c r="H42" s="529"/>
      <c r="I42" s="540"/>
      <c r="J42" s="540"/>
      <c r="K42" s="539"/>
      <c r="L42" s="747">
        <f>IF(ISBLANK(K42),,IF(K42&lt;'Grille des taux interet'!$B$2,'Grille des taux interet'!$C$2,IF(K42&lt;'Grille des taux interet'!$B$3,'Grille des taux interet'!$C$3,IF(K42&lt;'Grille des taux interet'!B$4,'Grille des taux interet'!$C$4,IF(K42&lt;='Grille des taux interet'!$B$5,'Grille des taux interet'!$C$5,"RIEN")))))</f>
        <v>0</v>
      </c>
      <c r="M42" s="602">
        <f t="shared" si="73"/>
        <v>0</v>
      </c>
      <c r="N42" s="663" t="str">
        <f t="shared" si="38"/>
        <v/>
      </c>
      <c r="O42" s="649"/>
      <c r="P42" s="649"/>
      <c r="Q42" s="649"/>
      <c r="R42" s="649"/>
      <c r="S42" s="656"/>
      <c r="T42" s="385">
        <f t="shared" ca="1" si="74"/>
        <v>0</v>
      </c>
      <c r="U42" s="385">
        <f t="shared" ca="1" si="75"/>
        <v>0</v>
      </c>
      <c r="V42" s="386">
        <f t="shared" si="76"/>
        <v>0</v>
      </c>
      <c r="W42" s="386">
        <f t="shared" ca="1" si="77"/>
        <v>0</v>
      </c>
      <c r="X42" s="386">
        <f t="shared" ca="1" si="78"/>
        <v>0</v>
      </c>
      <c r="Y42" s="389">
        <f t="shared" si="79"/>
        <v>1900</v>
      </c>
      <c r="Z42" s="387">
        <f t="shared" ca="1" si="63"/>
        <v>0</v>
      </c>
      <c r="AA42" s="387">
        <f t="shared" ca="1" si="63"/>
        <v>0</v>
      </c>
      <c r="AB42" s="387">
        <f t="shared" ca="1" si="63"/>
        <v>0</v>
      </c>
      <c r="AC42" s="387">
        <f t="shared" ca="1" si="63"/>
        <v>0</v>
      </c>
      <c r="AD42" s="387">
        <f t="shared" ca="1" si="63"/>
        <v>0</v>
      </c>
      <c r="AE42" s="387">
        <f t="shared" ca="1" si="63"/>
        <v>0</v>
      </c>
      <c r="AF42" s="387">
        <f t="shared" ca="1" si="63"/>
        <v>0</v>
      </c>
      <c r="AG42" s="387">
        <f t="shared" ca="1" si="63"/>
        <v>0</v>
      </c>
      <c r="AH42" s="387">
        <f t="shared" ca="1" si="63"/>
        <v>0</v>
      </c>
      <c r="AI42" s="387">
        <f t="shared" ca="1" si="63"/>
        <v>0</v>
      </c>
      <c r="AJ42" s="387">
        <f t="shared" ca="1" si="64"/>
        <v>0</v>
      </c>
      <c r="AK42" s="387">
        <f t="shared" ca="1" si="64"/>
        <v>0</v>
      </c>
      <c r="AL42" s="387">
        <f t="shared" ca="1" si="64"/>
        <v>0</v>
      </c>
      <c r="AM42" s="387">
        <f t="shared" ca="1" si="64"/>
        <v>0</v>
      </c>
      <c r="AN42" s="387">
        <f t="shared" ca="1" si="64"/>
        <v>0</v>
      </c>
      <c r="AO42" s="387">
        <f t="shared" ca="1" si="64"/>
        <v>0</v>
      </c>
      <c r="AP42" s="387">
        <f t="shared" ca="1" si="64"/>
        <v>0</v>
      </c>
      <c r="AQ42" s="387">
        <f t="shared" ca="1" si="64"/>
        <v>0</v>
      </c>
      <c r="AR42" s="387">
        <f t="shared" ca="1" si="64"/>
        <v>0</v>
      </c>
      <c r="AS42" s="387">
        <f t="shared" ca="1" si="64"/>
        <v>0</v>
      </c>
      <c r="AT42" s="387">
        <f t="shared" ca="1" si="65"/>
        <v>0</v>
      </c>
      <c r="AU42" s="387">
        <f t="shared" ca="1" si="65"/>
        <v>0</v>
      </c>
      <c r="AV42" s="387">
        <f t="shared" ca="1" si="65"/>
        <v>0</v>
      </c>
      <c r="AW42" s="387">
        <f t="shared" ca="1" si="65"/>
        <v>0</v>
      </c>
      <c r="AX42" s="387">
        <f t="shared" ca="1" si="65"/>
        <v>0</v>
      </c>
      <c r="AY42" s="387">
        <f t="shared" ca="1" si="65"/>
        <v>0</v>
      </c>
      <c r="AZ42" s="387">
        <f t="shared" ca="1" si="65"/>
        <v>0</v>
      </c>
      <c r="BA42" s="387">
        <f t="shared" ca="1" si="65"/>
        <v>0</v>
      </c>
      <c r="BB42" s="387">
        <f t="shared" ca="1" si="65"/>
        <v>0</v>
      </c>
      <c r="BC42" s="387">
        <f t="shared" ca="1" si="65"/>
        <v>0</v>
      </c>
      <c r="BD42" s="387">
        <f t="shared" ca="1" si="66"/>
        <v>0</v>
      </c>
      <c r="BE42" s="387">
        <f t="shared" ca="1" si="66"/>
        <v>0</v>
      </c>
      <c r="BF42" s="387">
        <f t="shared" ca="1" si="66"/>
        <v>0</v>
      </c>
      <c r="BG42" s="387">
        <f t="shared" ca="1" si="66"/>
        <v>0</v>
      </c>
      <c r="BH42" s="387">
        <f t="shared" ca="1" si="66"/>
        <v>0</v>
      </c>
      <c r="BI42" s="387">
        <f t="shared" ca="1" si="66"/>
        <v>0</v>
      </c>
      <c r="BJ42" s="387">
        <f t="shared" ca="1" si="66"/>
        <v>0</v>
      </c>
      <c r="BK42" s="387">
        <f t="shared" ca="1" si="66"/>
        <v>0</v>
      </c>
      <c r="BL42" s="387">
        <f t="shared" ca="1" si="66"/>
        <v>0</v>
      </c>
      <c r="BM42" s="387">
        <f t="shared" ca="1" si="66"/>
        <v>0</v>
      </c>
      <c r="BN42" s="387">
        <f t="shared" ca="1" si="67"/>
        <v>0</v>
      </c>
      <c r="BO42" s="387">
        <f t="shared" ca="1" si="67"/>
        <v>0</v>
      </c>
      <c r="BP42" s="387">
        <f t="shared" ca="1" si="67"/>
        <v>0</v>
      </c>
      <c r="BQ42" s="387">
        <f t="shared" ca="1" si="67"/>
        <v>0</v>
      </c>
      <c r="BR42" s="387">
        <f t="shared" ca="1" si="67"/>
        <v>0</v>
      </c>
      <c r="BS42" s="387">
        <f t="shared" ca="1" si="67"/>
        <v>0</v>
      </c>
      <c r="BT42" s="387">
        <f t="shared" ca="1" si="67"/>
        <v>0</v>
      </c>
      <c r="BU42" s="387">
        <f t="shared" ca="1" si="67"/>
        <v>0</v>
      </c>
      <c r="BV42" s="387">
        <f t="shared" ca="1" si="67"/>
        <v>0</v>
      </c>
      <c r="BW42" s="387">
        <f t="shared" ca="1" si="67"/>
        <v>0</v>
      </c>
      <c r="BX42" s="387">
        <f t="shared" ca="1" si="67"/>
        <v>0</v>
      </c>
      <c r="BY42" s="387">
        <f t="shared" ca="1" si="67"/>
        <v>0</v>
      </c>
      <c r="BZ42" s="387">
        <f t="shared" ca="1" si="67"/>
        <v>0</v>
      </c>
      <c r="CA42" s="387">
        <f t="shared" ca="1" si="67"/>
        <v>0</v>
      </c>
      <c r="CF42" s="385">
        <f t="shared" ca="1" si="80"/>
        <v>0</v>
      </c>
      <c r="CG42" s="385">
        <f t="shared" ca="1" si="81"/>
        <v>0</v>
      </c>
      <c r="CH42" s="386">
        <f t="shared" si="82"/>
        <v>0</v>
      </c>
      <c r="CI42" s="386">
        <f t="shared" ca="1" si="83"/>
        <v>0</v>
      </c>
      <c r="CJ42" s="386">
        <f t="shared" ca="1" si="84"/>
        <v>0</v>
      </c>
      <c r="CK42" s="389"/>
      <c r="CL42" s="387">
        <f t="shared" ca="1" si="68"/>
        <v>0</v>
      </c>
      <c r="CM42" s="387">
        <f t="shared" ca="1" si="68"/>
        <v>0</v>
      </c>
      <c r="CN42" s="387">
        <f t="shared" ca="1" si="68"/>
        <v>0</v>
      </c>
      <c r="CO42" s="387">
        <f t="shared" ca="1" si="68"/>
        <v>0</v>
      </c>
      <c r="CP42" s="387">
        <f t="shared" ca="1" si="68"/>
        <v>0</v>
      </c>
      <c r="CQ42" s="387">
        <f t="shared" ca="1" si="68"/>
        <v>0</v>
      </c>
      <c r="CR42" s="387">
        <f t="shared" ca="1" si="68"/>
        <v>0</v>
      </c>
      <c r="CS42" s="387">
        <f t="shared" ca="1" si="68"/>
        <v>0</v>
      </c>
      <c r="CT42" s="387">
        <f t="shared" ca="1" si="68"/>
        <v>0</v>
      </c>
      <c r="CU42" s="387">
        <f t="shared" ca="1" si="68"/>
        <v>0</v>
      </c>
      <c r="CV42" s="387">
        <f t="shared" ca="1" si="69"/>
        <v>0</v>
      </c>
      <c r="CW42" s="387">
        <f t="shared" ca="1" si="69"/>
        <v>0</v>
      </c>
      <c r="CX42" s="387">
        <f t="shared" ca="1" si="69"/>
        <v>0</v>
      </c>
      <c r="CY42" s="387">
        <f t="shared" ca="1" si="69"/>
        <v>0</v>
      </c>
      <c r="CZ42" s="387">
        <f t="shared" ca="1" si="69"/>
        <v>0</v>
      </c>
      <c r="DA42" s="387">
        <f t="shared" ca="1" si="69"/>
        <v>0</v>
      </c>
      <c r="DB42" s="387">
        <f t="shared" ca="1" si="69"/>
        <v>0</v>
      </c>
      <c r="DC42" s="387">
        <f t="shared" ca="1" si="69"/>
        <v>0</v>
      </c>
      <c r="DD42" s="387">
        <f t="shared" ca="1" si="69"/>
        <v>0</v>
      </c>
      <c r="DE42" s="387">
        <f t="shared" ca="1" si="69"/>
        <v>0</v>
      </c>
      <c r="DF42" s="387">
        <f t="shared" ca="1" si="70"/>
        <v>0</v>
      </c>
      <c r="DG42" s="387">
        <f t="shared" ca="1" si="70"/>
        <v>0</v>
      </c>
      <c r="DH42" s="387">
        <f t="shared" ca="1" si="70"/>
        <v>0</v>
      </c>
      <c r="DI42" s="387">
        <f t="shared" ca="1" si="70"/>
        <v>0</v>
      </c>
      <c r="DJ42" s="387">
        <f t="shared" ca="1" si="70"/>
        <v>0</v>
      </c>
      <c r="DK42" s="387">
        <f t="shared" ca="1" si="70"/>
        <v>0</v>
      </c>
      <c r="DL42" s="387">
        <f t="shared" ca="1" si="70"/>
        <v>0</v>
      </c>
      <c r="DM42" s="387">
        <f t="shared" ca="1" si="70"/>
        <v>0</v>
      </c>
      <c r="DN42" s="387">
        <f t="shared" ca="1" si="70"/>
        <v>0</v>
      </c>
      <c r="DO42" s="387">
        <f t="shared" ca="1" si="70"/>
        <v>0</v>
      </c>
      <c r="DP42" s="387">
        <f t="shared" ca="1" si="71"/>
        <v>0</v>
      </c>
      <c r="DQ42" s="387">
        <f t="shared" ca="1" si="71"/>
        <v>0</v>
      </c>
      <c r="DR42" s="387">
        <f t="shared" ca="1" si="71"/>
        <v>0</v>
      </c>
      <c r="DS42" s="387">
        <f t="shared" ca="1" si="71"/>
        <v>0</v>
      </c>
      <c r="DT42" s="387">
        <f t="shared" ca="1" si="71"/>
        <v>0</v>
      </c>
      <c r="DU42" s="387">
        <f t="shared" ca="1" si="71"/>
        <v>0</v>
      </c>
      <c r="DV42" s="387">
        <f t="shared" ca="1" si="71"/>
        <v>0</v>
      </c>
      <c r="DW42" s="387">
        <f t="shared" ca="1" si="71"/>
        <v>0</v>
      </c>
      <c r="DX42" s="387">
        <f t="shared" ca="1" si="71"/>
        <v>0</v>
      </c>
      <c r="DY42" s="387">
        <f t="shared" ca="1" si="71"/>
        <v>0</v>
      </c>
      <c r="DZ42" s="387">
        <f t="shared" ca="1" si="72"/>
        <v>0</v>
      </c>
      <c r="EA42" s="387">
        <f t="shared" ca="1" si="72"/>
        <v>0</v>
      </c>
      <c r="EB42" s="387">
        <f t="shared" ca="1" si="72"/>
        <v>0</v>
      </c>
      <c r="EC42" s="387">
        <f t="shared" ca="1" si="72"/>
        <v>0</v>
      </c>
      <c r="ED42" s="387">
        <f t="shared" ca="1" si="72"/>
        <v>0</v>
      </c>
      <c r="EE42" s="387">
        <f t="shared" ca="1" si="72"/>
        <v>0</v>
      </c>
      <c r="EF42" s="387">
        <f t="shared" ca="1" si="72"/>
        <v>0</v>
      </c>
      <c r="EG42" s="387">
        <f t="shared" ca="1" si="72"/>
        <v>0</v>
      </c>
      <c r="EH42" s="387">
        <f t="shared" ca="1" si="72"/>
        <v>0</v>
      </c>
      <c r="EI42" s="387">
        <f t="shared" ca="1" si="72"/>
        <v>0</v>
      </c>
      <c r="EJ42" s="387">
        <f t="shared" ca="1" si="72"/>
        <v>0</v>
      </c>
      <c r="EK42" s="387">
        <f t="shared" ca="1" si="72"/>
        <v>0</v>
      </c>
      <c r="EL42" s="387">
        <f t="shared" ca="1" si="72"/>
        <v>0</v>
      </c>
      <c r="EM42" s="387">
        <f t="shared" ca="1" si="72"/>
        <v>0</v>
      </c>
      <c r="EO42" s="695">
        <f t="shared" si="41"/>
        <v>1</v>
      </c>
      <c r="EP42" s="119">
        <f t="shared" si="42"/>
        <v>1</v>
      </c>
    </row>
    <row r="43" spans="1:146">
      <c r="A43" s="122">
        <v>36</v>
      </c>
      <c r="B43" s="551"/>
      <c r="C43" s="529"/>
      <c r="D43" s="530"/>
      <c r="E43" s="530"/>
      <c r="F43" s="531"/>
      <c r="G43" s="532" t="s">
        <v>381</v>
      </c>
      <c r="H43" s="529"/>
      <c r="I43" s="540"/>
      <c r="J43" s="540"/>
      <c r="K43" s="539"/>
      <c r="L43" s="747">
        <f>IF(ISBLANK(K43),,IF(K43&lt;'Grille des taux interet'!$B$2,'Grille des taux interet'!$C$2,IF(K43&lt;'Grille des taux interet'!$B$3,'Grille des taux interet'!$C$3,IF(K43&lt;'Grille des taux interet'!B$4,'Grille des taux interet'!$C$4,IF(K43&lt;='Grille des taux interet'!$B$5,'Grille des taux interet'!$C$5,"RIEN")))))</f>
        <v>0</v>
      </c>
      <c r="M43" s="602">
        <f t="shared" si="73"/>
        <v>0</v>
      </c>
      <c r="N43" s="663" t="str">
        <f t="shared" si="38"/>
        <v/>
      </c>
      <c r="O43" s="649"/>
      <c r="P43" s="649"/>
      <c r="Q43" s="649"/>
      <c r="R43" s="649"/>
      <c r="S43" s="656"/>
      <c r="T43" s="385">
        <f t="shared" ca="1" si="74"/>
        <v>0</v>
      </c>
      <c r="U43" s="385">
        <f t="shared" ca="1" si="75"/>
        <v>0</v>
      </c>
      <c r="V43" s="386">
        <f t="shared" si="76"/>
        <v>0</v>
      </c>
      <c r="W43" s="386">
        <f t="shared" ca="1" si="77"/>
        <v>0</v>
      </c>
      <c r="X43" s="386">
        <f t="shared" ca="1" si="78"/>
        <v>0</v>
      </c>
      <c r="Y43" s="389">
        <f t="shared" si="79"/>
        <v>1900</v>
      </c>
      <c r="Z43" s="387">
        <f t="shared" ca="1" si="63"/>
        <v>0</v>
      </c>
      <c r="AA43" s="387">
        <f t="shared" ca="1" si="63"/>
        <v>0</v>
      </c>
      <c r="AB43" s="387">
        <f t="shared" ca="1" si="63"/>
        <v>0</v>
      </c>
      <c r="AC43" s="387">
        <f t="shared" ca="1" si="63"/>
        <v>0</v>
      </c>
      <c r="AD43" s="387">
        <f t="shared" ca="1" si="63"/>
        <v>0</v>
      </c>
      <c r="AE43" s="387">
        <f t="shared" ca="1" si="63"/>
        <v>0</v>
      </c>
      <c r="AF43" s="387">
        <f t="shared" ca="1" si="63"/>
        <v>0</v>
      </c>
      <c r="AG43" s="387">
        <f t="shared" ca="1" si="63"/>
        <v>0</v>
      </c>
      <c r="AH43" s="387">
        <f t="shared" ca="1" si="63"/>
        <v>0</v>
      </c>
      <c r="AI43" s="387">
        <f t="shared" ca="1" si="63"/>
        <v>0</v>
      </c>
      <c r="AJ43" s="387">
        <f t="shared" ca="1" si="64"/>
        <v>0</v>
      </c>
      <c r="AK43" s="387">
        <f t="shared" ca="1" si="64"/>
        <v>0</v>
      </c>
      <c r="AL43" s="387">
        <f t="shared" ca="1" si="64"/>
        <v>0</v>
      </c>
      <c r="AM43" s="387">
        <f t="shared" ca="1" si="64"/>
        <v>0</v>
      </c>
      <c r="AN43" s="387">
        <f t="shared" ca="1" si="64"/>
        <v>0</v>
      </c>
      <c r="AO43" s="387">
        <f t="shared" ca="1" si="64"/>
        <v>0</v>
      </c>
      <c r="AP43" s="387">
        <f t="shared" ca="1" si="64"/>
        <v>0</v>
      </c>
      <c r="AQ43" s="387">
        <f t="shared" ca="1" si="64"/>
        <v>0</v>
      </c>
      <c r="AR43" s="387">
        <f t="shared" ca="1" si="64"/>
        <v>0</v>
      </c>
      <c r="AS43" s="387">
        <f t="shared" ca="1" si="64"/>
        <v>0</v>
      </c>
      <c r="AT43" s="387">
        <f t="shared" ca="1" si="65"/>
        <v>0</v>
      </c>
      <c r="AU43" s="387">
        <f t="shared" ca="1" si="65"/>
        <v>0</v>
      </c>
      <c r="AV43" s="387">
        <f t="shared" ca="1" si="65"/>
        <v>0</v>
      </c>
      <c r="AW43" s="387">
        <f t="shared" ca="1" si="65"/>
        <v>0</v>
      </c>
      <c r="AX43" s="387">
        <f t="shared" ca="1" si="65"/>
        <v>0</v>
      </c>
      <c r="AY43" s="387">
        <f t="shared" ca="1" si="65"/>
        <v>0</v>
      </c>
      <c r="AZ43" s="387">
        <f t="shared" ca="1" si="65"/>
        <v>0</v>
      </c>
      <c r="BA43" s="387">
        <f t="shared" ca="1" si="65"/>
        <v>0</v>
      </c>
      <c r="BB43" s="387">
        <f t="shared" ca="1" si="65"/>
        <v>0</v>
      </c>
      <c r="BC43" s="387">
        <f t="shared" ca="1" si="65"/>
        <v>0</v>
      </c>
      <c r="BD43" s="387">
        <f t="shared" ca="1" si="66"/>
        <v>0</v>
      </c>
      <c r="BE43" s="387">
        <f t="shared" ca="1" si="66"/>
        <v>0</v>
      </c>
      <c r="BF43" s="387">
        <f t="shared" ca="1" si="66"/>
        <v>0</v>
      </c>
      <c r="BG43" s="387">
        <f t="shared" ca="1" si="66"/>
        <v>0</v>
      </c>
      <c r="BH43" s="387">
        <f t="shared" ca="1" si="66"/>
        <v>0</v>
      </c>
      <c r="BI43" s="387">
        <f t="shared" ca="1" si="66"/>
        <v>0</v>
      </c>
      <c r="BJ43" s="387">
        <f t="shared" ca="1" si="66"/>
        <v>0</v>
      </c>
      <c r="BK43" s="387">
        <f t="shared" ca="1" si="66"/>
        <v>0</v>
      </c>
      <c r="BL43" s="387">
        <f t="shared" ca="1" si="66"/>
        <v>0</v>
      </c>
      <c r="BM43" s="387">
        <f t="shared" ca="1" si="66"/>
        <v>0</v>
      </c>
      <c r="BN43" s="387">
        <f t="shared" ca="1" si="67"/>
        <v>0</v>
      </c>
      <c r="BO43" s="387">
        <f t="shared" ca="1" si="67"/>
        <v>0</v>
      </c>
      <c r="BP43" s="387">
        <f t="shared" ca="1" si="67"/>
        <v>0</v>
      </c>
      <c r="BQ43" s="387">
        <f t="shared" ca="1" si="67"/>
        <v>0</v>
      </c>
      <c r="BR43" s="387">
        <f t="shared" ca="1" si="67"/>
        <v>0</v>
      </c>
      <c r="BS43" s="387">
        <f t="shared" ca="1" si="67"/>
        <v>0</v>
      </c>
      <c r="BT43" s="387">
        <f t="shared" ca="1" si="67"/>
        <v>0</v>
      </c>
      <c r="BU43" s="387">
        <f t="shared" ca="1" si="67"/>
        <v>0</v>
      </c>
      <c r="BV43" s="387">
        <f t="shared" ca="1" si="67"/>
        <v>0</v>
      </c>
      <c r="BW43" s="387">
        <f t="shared" ca="1" si="67"/>
        <v>0</v>
      </c>
      <c r="BX43" s="387">
        <f t="shared" ca="1" si="67"/>
        <v>0</v>
      </c>
      <c r="BY43" s="387">
        <f t="shared" ca="1" si="67"/>
        <v>0</v>
      </c>
      <c r="BZ43" s="387">
        <f t="shared" ca="1" si="67"/>
        <v>0</v>
      </c>
      <c r="CA43" s="387">
        <f t="shared" ca="1" si="67"/>
        <v>0</v>
      </c>
      <c r="CF43" s="385">
        <f t="shared" ca="1" si="80"/>
        <v>0</v>
      </c>
      <c r="CG43" s="385">
        <f t="shared" ca="1" si="81"/>
        <v>0</v>
      </c>
      <c r="CH43" s="386">
        <f t="shared" si="82"/>
        <v>0</v>
      </c>
      <c r="CI43" s="386">
        <f t="shared" ca="1" si="83"/>
        <v>0</v>
      </c>
      <c r="CJ43" s="386">
        <f t="shared" ca="1" si="84"/>
        <v>0</v>
      </c>
      <c r="CK43" s="389"/>
      <c r="CL43" s="387">
        <f t="shared" ca="1" si="68"/>
        <v>0</v>
      </c>
      <c r="CM43" s="387">
        <f t="shared" ca="1" si="68"/>
        <v>0</v>
      </c>
      <c r="CN43" s="387">
        <f t="shared" ca="1" si="68"/>
        <v>0</v>
      </c>
      <c r="CO43" s="387">
        <f t="shared" ca="1" si="68"/>
        <v>0</v>
      </c>
      <c r="CP43" s="387">
        <f t="shared" ca="1" si="68"/>
        <v>0</v>
      </c>
      <c r="CQ43" s="387">
        <f t="shared" ca="1" si="68"/>
        <v>0</v>
      </c>
      <c r="CR43" s="387">
        <f t="shared" ca="1" si="68"/>
        <v>0</v>
      </c>
      <c r="CS43" s="387">
        <f t="shared" ca="1" si="68"/>
        <v>0</v>
      </c>
      <c r="CT43" s="387">
        <f t="shared" ca="1" si="68"/>
        <v>0</v>
      </c>
      <c r="CU43" s="387">
        <f t="shared" ca="1" si="68"/>
        <v>0</v>
      </c>
      <c r="CV43" s="387">
        <f t="shared" ca="1" si="69"/>
        <v>0</v>
      </c>
      <c r="CW43" s="387">
        <f t="shared" ca="1" si="69"/>
        <v>0</v>
      </c>
      <c r="CX43" s="387">
        <f t="shared" ca="1" si="69"/>
        <v>0</v>
      </c>
      <c r="CY43" s="387">
        <f t="shared" ca="1" si="69"/>
        <v>0</v>
      </c>
      <c r="CZ43" s="387">
        <f t="shared" ca="1" si="69"/>
        <v>0</v>
      </c>
      <c r="DA43" s="387">
        <f t="shared" ca="1" si="69"/>
        <v>0</v>
      </c>
      <c r="DB43" s="387">
        <f t="shared" ca="1" si="69"/>
        <v>0</v>
      </c>
      <c r="DC43" s="387">
        <f t="shared" ca="1" si="69"/>
        <v>0</v>
      </c>
      <c r="DD43" s="387">
        <f t="shared" ca="1" si="69"/>
        <v>0</v>
      </c>
      <c r="DE43" s="387">
        <f t="shared" ca="1" si="69"/>
        <v>0</v>
      </c>
      <c r="DF43" s="387">
        <f t="shared" ca="1" si="70"/>
        <v>0</v>
      </c>
      <c r="DG43" s="387">
        <f t="shared" ca="1" si="70"/>
        <v>0</v>
      </c>
      <c r="DH43" s="387">
        <f t="shared" ca="1" si="70"/>
        <v>0</v>
      </c>
      <c r="DI43" s="387">
        <f t="shared" ca="1" si="70"/>
        <v>0</v>
      </c>
      <c r="DJ43" s="387">
        <f t="shared" ca="1" si="70"/>
        <v>0</v>
      </c>
      <c r="DK43" s="387">
        <f t="shared" ca="1" si="70"/>
        <v>0</v>
      </c>
      <c r="DL43" s="387">
        <f t="shared" ca="1" si="70"/>
        <v>0</v>
      </c>
      <c r="DM43" s="387">
        <f t="shared" ca="1" si="70"/>
        <v>0</v>
      </c>
      <c r="DN43" s="387">
        <f t="shared" ca="1" si="70"/>
        <v>0</v>
      </c>
      <c r="DO43" s="387">
        <f t="shared" ca="1" si="70"/>
        <v>0</v>
      </c>
      <c r="DP43" s="387">
        <f t="shared" ca="1" si="71"/>
        <v>0</v>
      </c>
      <c r="DQ43" s="387">
        <f t="shared" ca="1" si="71"/>
        <v>0</v>
      </c>
      <c r="DR43" s="387">
        <f t="shared" ca="1" si="71"/>
        <v>0</v>
      </c>
      <c r="DS43" s="387">
        <f t="shared" ca="1" si="71"/>
        <v>0</v>
      </c>
      <c r="DT43" s="387">
        <f t="shared" ca="1" si="71"/>
        <v>0</v>
      </c>
      <c r="DU43" s="387">
        <f t="shared" ca="1" si="71"/>
        <v>0</v>
      </c>
      <c r="DV43" s="387">
        <f t="shared" ca="1" si="71"/>
        <v>0</v>
      </c>
      <c r="DW43" s="387">
        <f t="shared" ca="1" si="71"/>
        <v>0</v>
      </c>
      <c r="DX43" s="387">
        <f t="shared" ca="1" si="71"/>
        <v>0</v>
      </c>
      <c r="DY43" s="387">
        <f t="shared" ca="1" si="71"/>
        <v>0</v>
      </c>
      <c r="DZ43" s="387">
        <f t="shared" ca="1" si="72"/>
        <v>0</v>
      </c>
      <c r="EA43" s="387">
        <f t="shared" ca="1" si="72"/>
        <v>0</v>
      </c>
      <c r="EB43" s="387">
        <f t="shared" ca="1" si="72"/>
        <v>0</v>
      </c>
      <c r="EC43" s="387">
        <f t="shared" ca="1" si="72"/>
        <v>0</v>
      </c>
      <c r="ED43" s="387">
        <f t="shared" ca="1" si="72"/>
        <v>0</v>
      </c>
      <c r="EE43" s="387">
        <f t="shared" ca="1" si="72"/>
        <v>0</v>
      </c>
      <c r="EF43" s="387">
        <f t="shared" ca="1" si="72"/>
        <v>0</v>
      </c>
      <c r="EG43" s="387">
        <f t="shared" ca="1" si="72"/>
        <v>0</v>
      </c>
      <c r="EH43" s="387">
        <f t="shared" ca="1" si="72"/>
        <v>0</v>
      </c>
      <c r="EI43" s="387">
        <f t="shared" ca="1" si="72"/>
        <v>0</v>
      </c>
      <c r="EJ43" s="387">
        <f t="shared" ca="1" si="72"/>
        <v>0</v>
      </c>
      <c r="EK43" s="387">
        <f t="shared" ca="1" si="72"/>
        <v>0</v>
      </c>
      <c r="EL43" s="387">
        <f t="shared" ca="1" si="72"/>
        <v>0</v>
      </c>
      <c r="EM43" s="387">
        <f t="shared" ca="1" si="72"/>
        <v>0</v>
      </c>
      <c r="EO43" s="695">
        <f t="shared" si="41"/>
        <v>1</v>
      </c>
      <c r="EP43" s="119">
        <f t="shared" si="42"/>
        <v>1</v>
      </c>
    </row>
    <row r="44" spans="1:146">
      <c r="A44" s="122">
        <v>37</v>
      </c>
      <c r="B44" s="551"/>
      <c r="C44" s="529"/>
      <c r="D44" s="530"/>
      <c r="E44" s="530"/>
      <c r="F44" s="531"/>
      <c r="G44" s="532" t="s">
        <v>381</v>
      </c>
      <c r="H44" s="529"/>
      <c r="I44" s="540"/>
      <c r="J44" s="540"/>
      <c r="K44" s="539"/>
      <c r="L44" s="747">
        <f>IF(ISBLANK(K44),,IF(K44&lt;'Grille des taux interet'!$B$2,'Grille des taux interet'!$C$2,IF(K44&lt;'Grille des taux interet'!$B$3,'Grille des taux interet'!$C$3,IF(K44&lt;'Grille des taux interet'!B$4,'Grille des taux interet'!$C$4,IF(K44&lt;='Grille des taux interet'!$B$5,'Grille des taux interet'!$C$5,"RIEN")))))</f>
        <v>0</v>
      </c>
      <c r="M44" s="602">
        <f t="shared" si="73"/>
        <v>0</v>
      </c>
      <c r="N44" s="663" t="str">
        <f t="shared" si="38"/>
        <v/>
      </c>
      <c r="O44" s="649"/>
      <c r="P44" s="649"/>
      <c r="Q44" s="649"/>
      <c r="R44" s="649"/>
      <c r="S44" s="656"/>
      <c r="T44" s="385">
        <f t="shared" ca="1" si="74"/>
        <v>0</v>
      </c>
      <c r="U44" s="385">
        <f t="shared" ca="1" si="75"/>
        <v>0</v>
      </c>
      <c r="V44" s="386">
        <f t="shared" si="76"/>
        <v>0</v>
      </c>
      <c r="W44" s="386">
        <f t="shared" ca="1" si="77"/>
        <v>0</v>
      </c>
      <c r="X44" s="386">
        <f t="shared" ca="1" si="78"/>
        <v>0</v>
      </c>
      <c r="Y44" s="389">
        <f t="shared" si="79"/>
        <v>1900</v>
      </c>
      <c r="Z44" s="387">
        <f t="shared" ca="1" si="63"/>
        <v>0</v>
      </c>
      <c r="AA44" s="387">
        <f t="shared" ca="1" si="63"/>
        <v>0</v>
      </c>
      <c r="AB44" s="387">
        <f t="shared" ca="1" si="63"/>
        <v>0</v>
      </c>
      <c r="AC44" s="387">
        <f t="shared" ca="1" si="63"/>
        <v>0</v>
      </c>
      <c r="AD44" s="387">
        <f t="shared" ca="1" si="63"/>
        <v>0</v>
      </c>
      <c r="AE44" s="387">
        <f t="shared" ca="1" si="63"/>
        <v>0</v>
      </c>
      <c r="AF44" s="387">
        <f t="shared" ca="1" si="63"/>
        <v>0</v>
      </c>
      <c r="AG44" s="387">
        <f t="shared" ca="1" si="63"/>
        <v>0</v>
      </c>
      <c r="AH44" s="387">
        <f t="shared" ca="1" si="63"/>
        <v>0</v>
      </c>
      <c r="AI44" s="387">
        <f t="shared" ca="1" si="63"/>
        <v>0</v>
      </c>
      <c r="AJ44" s="387">
        <f t="shared" ca="1" si="64"/>
        <v>0</v>
      </c>
      <c r="AK44" s="387">
        <f t="shared" ca="1" si="64"/>
        <v>0</v>
      </c>
      <c r="AL44" s="387">
        <f t="shared" ca="1" si="64"/>
        <v>0</v>
      </c>
      <c r="AM44" s="387">
        <f t="shared" ca="1" si="64"/>
        <v>0</v>
      </c>
      <c r="AN44" s="387">
        <f t="shared" ca="1" si="64"/>
        <v>0</v>
      </c>
      <c r="AO44" s="387">
        <f t="shared" ca="1" si="64"/>
        <v>0</v>
      </c>
      <c r="AP44" s="387">
        <f t="shared" ca="1" si="64"/>
        <v>0</v>
      </c>
      <c r="AQ44" s="387">
        <f t="shared" ca="1" si="64"/>
        <v>0</v>
      </c>
      <c r="AR44" s="387">
        <f t="shared" ca="1" si="64"/>
        <v>0</v>
      </c>
      <c r="AS44" s="387">
        <f t="shared" ca="1" si="64"/>
        <v>0</v>
      </c>
      <c r="AT44" s="387">
        <f t="shared" ca="1" si="65"/>
        <v>0</v>
      </c>
      <c r="AU44" s="387">
        <f t="shared" ca="1" si="65"/>
        <v>0</v>
      </c>
      <c r="AV44" s="387">
        <f t="shared" ca="1" si="65"/>
        <v>0</v>
      </c>
      <c r="AW44" s="387">
        <f t="shared" ca="1" si="65"/>
        <v>0</v>
      </c>
      <c r="AX44" s="387">
        <f t="shared" ca="1" si="65"/>
        <v>0</v>
      </c>
      <c r="AY44" s="387">
        <f t="shared" ca="1" si="65"/>
        <v>0</v>
      </c>
      <c r="AZ44" s="387">
        <f t="shared" ca="1" si="65"/>
        <v>0</v>
      </c>
      <c r="BA44" s="387">
        <f t="shared" ca="1" si="65"/>
        <v>0</v>
      </c>
      <c r="BB44" s="387">
        <f t="shared" ca="1" si="65"/>
        <v>0</v>
      </c>
      <c r="BC44" s="387">
        <f t="shared" ca="1" si="65"/>
        <v>0</v>
      </c>
      <c r="BD44" s="387">
        <f t="shared" ca="1" si="66"/>
        <v>0</v>
      </c>
      <c r="BE44" s="387">
        <f t="shared" ca="1" si="66"/>
        <v>0</v>
      </c>
      <c r="BF44" s="387">
        <f t="shared" ca="1" si="66"/>
        <v>0</v>
      </c>
      <c r="BG44" s="387">
        <f t="shared" ca="1" si="66"/>
        <v>0</v>
      </c>
      <c r="BH44" s="387">
        <f t="shared" ca="1" si="66"/>
        <v>0</v>
      </c>
      <c r="BI44" s="387">
        <f t="shared" ca="1" si="66"/>
        <v>0</v>
      </c>
      <c r="BJ44" s="387">
        <f t="shared" ca="1" si="66"/>
        <v>0</v>
      </c>
      <c r="BK44" s="387">
        <f t="shared" ca="1" si="66"/>
        <v>0</v>
      </c>
      <c r="BL44" s="387">
        <f t="shared" ca="1" si="66"/>
        <v>0</v>
      </c>
      <c r="BM44" s="387">
        <f t="shared" ca="1" si="66"/>
        <v>0</v>
      </c>
      <c r="BN44" s="387">
        <f t="shared" ca="1" si="67"/>
        <v>0</v>
      </c>
      <c r="BO44" s="387">
        <f t="shared" ca="1" si="67"/>
        <v>0</v>
      </c>
      <c r="BP44" s="387">
        <f t="shared" ca="1" si="67"/>
        <v>0</v>
      </c>
      <c r="BQ44" s="387">
        <f t="shared" ca="1" si="67"/>
        <v>0</v>
      </c>
      <c r="BR44" s="387">
        <f t="shared" ca="1" si="67"/>
        <v>0</v>
      </c>
      <c r="BS44" s="387">
        <f t="shared" ca="1" si="67"/>
        <v>0</v>
      </c>
      <c r="BT44" s="387">
        <f t="shared" ca="1" si="67"/>
        <v>0</v>
      </c>
      <c r="BU44" s="387">
        <f t="shared" ca="1" si="67"/>
        <v>0</v>
      </c>
      <c r="BV44" s="387">
        <f t="shared" ca="1" si="67"/>
        <v>0</v>
      </c>
      <c r="BW44" s="387">
        <f t="shared" ca="1" si="67"/>
        <v>0</v>
      </c>
      <c r="BX44" s="387">
        <f t="shared" ca="1" si="67"/>
        <v>0</v>
      </c>
      <c r="BY44" s="387">
        <f t="shared" ca="1" si="67"/>
        <v>0</v>
      </c>
      <c r="BZ44" s="387">
        <f t="shared" ca="1" si="67"/>
        <v>0</v>
      </c>
      <c r="CA44" s="387">
        <f t="shared" ca="1" si="67"/>
        <v>0</v>
      </c>
      <c r="CF44" s="385">
        <f t="shared" ca="1" si="80"/>
        <v>0</v>
      </c>
      <c r="CG44" s="385">
        <f t="shared" ca="1" si="81"/>
        <v>0</v>
      </c>
      <c r="CH44" s="386">
        <f t="shared" si="82"/>
        <v>0</v>
      </c>
      <c r="CI44" s="386">
        <f t="shared" ca="1" si="83"/>
        <v>0</v>
      </c>
      <c r="CJ44" s="386">
        <f t="shared" ca="1" si="84"/>
        <v>0</v>
      </c>
      <c r="CK44" s="389"/>
      <c r="CL44" s="387">
        <f t="shared" ca="1" si="68"/>
        <v>0</v>
      </c>
      <c r="CM44" s="387">
        <f t="shared" ca="1" si="68"/>
        <v>0</v>
      </c>
      <c r="CN44" s="387">
        <f t="shared" ca="1" si="68"/>
        <v>0</v>
      </c>
      <c r="CO44" s="387">
        <f t="shared" ca="1" si="68"/>
        <v>0</v>
      </c>
      <c r="CP44" s="387">
        <f t="shared" ca="1" si="68"/>
        <v>0</v>
      </c>
      <c r="CQ44" s="387">
        <f t="shared" ca="1" si="68"/>
        <v>0</v>
      </c>
      <c r="CR44" s="387">
        <f t="shared" ca="1" si="68"/>
        <v>0</v>
      </c>
      <c r="CS44" s="387">
        <f t="shared" ca="1" si="68"/>
        <v>0</v>
      </c>
      <c r="CT44" s="387">
        <f t="shared" ca="1" si="68"/>
        <v>0</v>
      </c>
      <c r="CU44" s="387">
        <f t="shared" ca="1" si="68"/>
        <v>0</v>
      </c>
      <c r="CV44" s="387">
        <f t="shared" ca="1" si="69"/>
        <v>0</v>
      </c>
      <c r="CW44" s="387">
        <f t="shared" ca="1" si="69"/>
        <v>0</v>
      </c>
      <c r="CX44" s="387">
        <f t="shared" ca="1" si="69"/>
        <v>0</v>
      </c>
      <c r="CY44" s="387">
        <f t="shared" ca="1" si="69"/>
        <v>0</v>
      </c>
      <c r="CZ44" s="387">
        <f t="shared" ca="1" si="69"/>
        <v>0</v>
      </c>
      <c r="DA44" s="387">
        <f t="shared" ca="1" si="69"/>
        <v>0</v>
      </c>
      <c r="DB44" s="387">
        <f t="shared" ca="1" si="69"/>
        <v>0</v>
      </c>
      <c r="DC44" s="387">
        <f t="shared" ca="1" si="69"/>
        <v>0</v>
      </c>
      <c r="DD44" s="387">
        <f t="shared" ca="1" si="69"/>
        <v>0</v>
      </c>
      <c r="DE44" s="387">
        <f t="shared" ca="1" si="69"/>
        <v>0</v>
      </c>
      <c r="DF44" s="387">
        <f t="shared" ca="1" si="70"/>
        <v>0</v>
      </c>
      <c r="DG44" s="387">
        <f t="shared" ca="1" si="70"/>
        <v>0</v>
      </c>
      <c r="DH44" s="387">
        <f t="shared" ca="1" si="70"/>
        <v>0</v>
      </c>
      <c r="DI44" s="387">
        <f t="shared" ca="1" si="70"/>
        <v>0</v>
      </c>
      <c r="DJ44" s="387">
        <f t="shared" ca="1" si="70"/>
        <v>0</v>
      </c>
      <c r="DK44" s="387">
        <f t="shared" ca="1" si="70"/>
        <v>0</v>
      </c>
      <c r="DL44" s="387">
        <f t="shared" ca="1" si="70"/>
        <v>0</v>
      </c>
      <c r="DM44" s="387">
        <f t="shared" ca="1" si="70"/>
        <v>0</v>
      </c>
      <c r="DN44" s="387">
        <f t="shared" ca="1" si="70"/>
        <v>0</v>
      </c>
      <c r="DO44" s="387">
        <f t="shared" ca="1" si="70"/>
        <v>0</v>
      </c>
      <c r="DP44" s="387">
        <f t="shared" ca="1" si="71"/>
        <v>0</v>
      </c>
      <c r="DQ44" s="387">
        <f t="shared" ca="1" si="71"/>
        <v>0</v>
      </c>
      <c r="DR44" s="387">
        <f t="shared" ca="1" si="71"/>
        <v>0</v>
      </c>
      <c r="DS44" s="387">
        <f t="shared" ca="1" si="71"/>
        <v>0</v>
      </c>
      <c r="DT44" s="387">
        <f t="shared" ca="1" si="71"/>
        <v>0</v>
      </c>
      <c r="DU44" s="387">
        <f t="shared" ca="1" si="71"/>
        <v>0</v>
      </c>
      <c r="DV44" s="387">
        <f t="shared" ca="1" si="71"/>
        <v>0</v>
      </c>
      <c r="DW44" s="387">
        <f t="shared" ca="1" si="71"/>
        <v>0</v>
      </c>
      <c r="DX44" s="387">
        <f t="shared" ca="1" si="71"/>
        <v>0</v>
      </c>
      <c r="DY44" s="387">
        <f t="shared" ca="1" si="71"/>
        <v>0</v>
      </c>
      <c r="DZ44" s="387">
        <f t="shared" ca="1" si="72"/>
        <v>0</v>
      </c>
      <c r="EA44" s="387">
        <f t="shared" ca="1" si="72"/>
        <v>0</v>
      </c>
      <c r="EB44" s="387">
        <f t="shared" ca="1" si="72"/>
        <v>0</v>
      </c>
      <c r="EC44" s="387">
        <f t="shared" ca="1" si="72"/>
        <v>0</v>
      </c>
      <c r="ED44" s="387">
        <f t="shared" ca="1" si="72"/>
        <v>0</v>
      </c>
      <c r="EE44" s="387">
        <f t="shared" ca="1" si="72"/>
        <v>0</v>
      </c>
      <c r="EF44" s="387">
        <f t="shared" ca="1" si="72"/>
        <v>0</v>
      </c>
      <c r="EG44" s="387">
        <f t="shared" ca="1" si="72"/>
        <v>0</v>
      </c>
      <c r="EH44" s="387">
        <f t="shared" ca="1" si="72"/>
        <v>0</v>
      </c>
      <c r="EI44" s="387">
        <f t="shared" ca="1" si="72"/>
        <v>0</v>
      </c>
      <c r="EJ44" s="387">
        <f t="shared" ca="1" si="72"/>
        <v>0</v>
      </c>
      <c r="EK44" s="387">
        <f t="shared" ca="1" si="72"/>
        <v>0</v>
      </c>
      <c r="EL44" s="387">
        <f t="shared" ca="1" si="72"/>
        <v>0</v>
      </c>
      <c r="EM44" s="387">
        <f t="shared" ca="1" si="72"/>
        <v>0</v>
      </c>
      <c r="EO44" s="695">
        <f t="shared" si="41"/>
        <v>1</v>
      </c>
      <c r="EP44" s="119">
        <f t="shared" si="42"/>
        <v>1</v>
      </c>
    </row>
    <row r="45" spans="1:146">
      <c r="A45" s="122">
        <v>38</v>
      </c>
      <c r="B45" s="551"/>
      <c r="C45" s="529"/>
      <c r="D45" s="530"/>
      <c r="E45" s="530"/>
      <c r="F45" s="531"/>
      <c r="G45" s="532" t="s">
        <v>381</v>
      </c>
      <c r="H45" s="529"/>
      <c r="I45" s="540"/>
      <c r="J45" s="540"/>
      <c r="K45" s="539"/>
      <c r="L45" s="747">
        <f>IF(ISBLANK(K45),,IF(K45&lt;'Grille des taux interet'!$B$2,'Grille des taux interet'!$C$2,IF(K45&lt;'Grille des taux interet'!$B$3,'Grille des taux interet'!$C$3,IF(K45&lt;'Grille des taux interet'!B$4,'Grille des taux interet'!$C$4,IF(K45&lt;='Grille des taux interet'!$B$5,'Grille des taux interet'!$C$5,"RIEN")))))</f>
        <v>0</v>
      </c>
      <c r="M45" s="602">
        <f t="shared" si="73"/>
        <v>0</v>
      </c>
      <c r="N45" s="663" t="str">
        <f t="shared" si="38"/>
        <v/>
      </c>
      <c r="O45" s="649"/>
      <c r="P45" s="649"/>
      <c r="Q45" s="649"/>
      <c r="R45" s="649"/>
      <c r="S45" s="656"/>
      <c r="T45" s="385">
        <f t="shared" ca="1" si="74"/>
        <v>0</v>
      </c>
      <c r="U45" s="385">
        <f t="shared" ca="1" si="75"/>
        <v>0</v>
      </c>
      <c r="V45" s="386">
        <f t="shared" si="76"/>
        <v>0</v>
      </c>
      <c r="W45" s="386">
        <f t="shared" ca="1" si="77"/>
        <v>0</v>
      </c>
      <c r="X45" s="386">
        <f t="shared" ca="1" si="78"/>
        <v>0</v>
      </c>
      <c r="Y45" s="389">
        <f t="shared" si="79"/>
        <v>1900</v>
      </c>
      <c r="Z45" s="387">
        <f t="shared" ca="1" si="63"/>
        <v>0</v>
      </c>
      <c r="AA45" s="387">
        <f t="shared" ca="1" si="63"/>
        <v>0</v>
      </c>
      <c r="AB45" s="387">
        <f t="shared" ca="1" si="63"/>
        <v>0</v>
      </c>
      <c r="AC45" s="387">
        <f t="shared" ca="1" si="63"/>
        <v>0</v>
      </c>
      <c r="AD45" s="387">
        <f t="shared" ca="1" si="63"/>
        <v>0</v>
      </c>
      <c r="AE45" s="387">
        <f t="shared" ca="1" si="63"/>
        <v>0</v>
      </c>
      <c r="AF45" s="387">
        <f t="shared" ca="1" si="63"/>
        <v>0</v>
      </c>
      <c r="AG45" s="387">
        <f t="shared" ca="1" si="63"/>
        <v>0</v>
      </c>
      <c r="AH45" s="387">
        <f t="shared" ca="1" si="63"/>
        <v>0</v>
      </c>
      <c r="AI45" s="387">
        <f t="shared" ca="1" si="63"/>
        <v>0</v>
      </c>
      <c r="AJ45" s="387">
        <f t="shared" ca="1" si="64"/>
        <v>0</v>
      </c>
      <c r="AK45" s="387">
        <f t="shared" ca="1" si="64"/>
        <v>0</v>
      </c>
      <c r="AL45" s="387">
        <f t="shared" ca="1" si="64"/>
        <v>0</v>
      </c>
      <c r="AM45" s="387">
        <f t="shared" ca="1" si="64"/>
        <v>0</v>
      </c>
      <c r="AN45" s="387">
        <f t="shared" ca="1" si="64"/>
        <v>0</v>
      </c>
      <c r="AO45" s="387">
        <f t="shared" ca="1" si="64"/>
        <v>0</v>
      </c>
      <c r="AP45" s="387">
        <f t="shared" ca="1" si="64"/>
        <v>0</v>
      </c>
      <c r="AQ45" s="387">
        <f t="shared" ca="1" si="64"/>
        <v>0</v>
      </c>
      <c r="AR45" s="387">
        <f t="shared" ca="1" si="64"/>
        <v>0</v>
      </c>
      <c r="AS45" s="387">
        <f t="shared" ca="1" si="64"/>
        <v>0</v>
      </c>
      <c r="AT45" s="387">
        <f t="shared" ca="1" si="65"/>
        <v>0</v>
      </c>
      <c r="AU45" s="387">
        <f t="shared" ca="1" si="65"/>
        <v>0</v>
      </c>
      <c r="AV45" s="387">
        <f t="shared" ca="1" si="65"/>
        <v>0</v>
      </c>
      <c r="AW45" s="387">
        <f t="shared" ca="1" si="65"/>
        <v>0</v>
      </c>
      <c r="AX45" s="387">
        <f t="shared" ca="1" si="65"/>
        <v>0</v>
      </c>
      <c r="AY45" s="387">
        <f t="shared" ca="1" si="65"/>
        <v>0</v>
      </c>
      <c r="AZ45" s="387">
        <f t="shared" ca="1" si="65"/>
        <v>0</v>
      </c>
      <c r="BA45" s="387">
        <f t="shared" ca="1" si="65"/>
        <v>0</v>
      </c>
      <c r="BB45" s="387">
        <f t="shared" ca="1" si="65"/>
        <v>0</v>
      </c>
      <c r="BC45" s="387">
        <f t="shared" ca="1" si="65"/>
        <v>0</v>
      </c>
      <c r="BD45" s="387">
        <f t="shared" ca="1" si="66"/>
        <v>0</v>
      </c>
      <c r="BE45" s="387">
        <f t="shared" ca="1" si="66"/>
        <v>0</v>
      </c>
      <c r="BF45" s="387">
        <f t="shared" ca="1" si="66"/>
        <v>0</v>
      </c>
      <c r="BG45" s="387">
        <f t="shared" ca="1" si="66"/>
        <v>0</v>
      </c>
      <c r="BH45" s="387">
        <f t="shared" ca="1" si="66"/>
        <v>0</v>
      </c>
      <c r="BI45" s="387">
        <f t="shared" ca="1" si="66"/>
        <v>0</v>
      </c>
      <c r="BJ45" s="387">
        <f t="shared" ca="1" si="66"/>
        <v>0</v>
      </c>
      <c r="BK45" s="387">
        <f t="shared" ca="1" si="66"/>
        <v>0</v>
      </c>
      <c r="BL45" s="387">
        <f t="shared" ca="1" si="66"/>
        <v>0</v>
      </c>
      <c r="BM45" s="387">
        <f t="shared" ca="1" si="66"/>
        <v>0</v>
      </c>
      <c r="BN45" s="387">
        <f t="shared" ca="1" si="67"/>
        <v>0</v>
      </c>
      <c r="BO45" s="387">
        <f t="shared" ca="1" si="67"/>
        <v>0</v>
      </c>
      <c r="BP45" s="387">
        <f t="shared" ca="1" si="67"/>
        <v>0</v>
      </c>
      <c r="BQ45" s="387">
        <f t="shared" ca="1" si="67"/>
        <v>0</v>
      </c>
      <c r="BR45" s="387">
        <f t="shared" ca="1" si="67"/>
        <v>0</v>
      </c>
      <c r="BS45" s="387">
        <f t="shared" ca="1" si="67"/>
        <v>0</v>
      </c>
      <c r="BT45" s="387">
        <f t="shared" ca="1" si="67"/>
        <v>0</v>
      </c>
      <c r="BU45" s="387">
        <f t="shared" ca="1" si="67"/>
        <v>0</v>
      </c>
      <c r="BV45" s="387">
        <f t="shared" ca="1" si="67"/>
        <v>0</v>
      </c>
      <c r="BW45" s="387">
        <f t="shared" ca="1" si="67"/>
        <v>0</v>
      </c>
      <c r="BX45" s="387">
        <f t="shared" ca="1" si="67"/>
        <v>0</v>
      </c>
      <c r="BY45" s="387">
        <f t="shared" ca="1" si="67"/>
        <v>0</v>
      </c>
      <c r="BZ45" s="387">
        <f t="shared" ca="1" si="67"/>
        <v>0</v>
      </c>
      <c r="CA45" s="387">
        <f t="shared" ca="1" si="67"/>
        <v>0</v>
      </c>
      <c r="CF45" s="385">
        <f t="shared" ca="1" si="80"/>
        <v>0</v>
      </c>
      <c r="CG45" s="385">
        <f t="shared" ca="1" si="81"/>
        <v>0</v>
      </c>
      <c r="CH45" s="386">
        <f t="shared" si="82"/>
        <v>0</v>
      </c>
      <c r="CI45" s="386">
        <f t="shared" ca="1" si="83"/>
        <v>0</v>
      </c>
      <c r="CJ45" s="386">
        <f t="shared" ca="1" si="84"/>
        <v>0</v>
      </c>
      <c r="CK45" s="389"/>
      <c r="CL45" s="387">
        <f t="shared" ca="1" si="68"/>
        <v>0</v>
      </c>
      <c r="CM45" s="387">
        <f t="shared" ca="1" si="68"/>
        <v>0</v>
      </c>
      <c r="CN45" s="387">
        <f t="shared" ca="1" si="68"/>
        <v>0</v>
      </c>
      <c r="CO45" s="387">
        <f t="shared" ca="1" si="68"/>
        <v>0</v>
      </c>
      <c r="CP45" s="387">
        <f t="shared" ca="1" si="68"/>
        <v>0</v>
      </c>
      <c r="CQ45" s="387">
        <f t="shared" ca="1" si="68"/>
        <v>0</v>
      </c>
      <c r="CR45" s="387">
        <f t="shared" ca="1" si="68"/>
        <v>0</v>
      </c>
      <c r="CS45" s="387">
        <f t="shared" ca="1" si="68"/>
        <v>0</v>
      </c>
      <c r="CT45" s="387">
        <f t="shared" ca="1" si="68"/>
        <v>0</v>
      </c>
      <c r="CU45" s="387">
        <f t="shared" ca="1" si="68"/>
        <v>0</v>
      </c>
      <c r="CV45" s="387">
        <f t="shared" ca="1" si="69"/>
        <v>0</v>
      </c>
      <c r="CW45" s="387">
        <f t="shared" ca="1" si="69"/>
        <v>0</v>
      </c>
      <c r="CX45" s="387">
        <f t="shared" ca="1" si="69"/>
        <v>0</v>
      </c>
      <c r="CY45" s="387">
        <f t="shared" ca="1" si="69"/>
        <v>0</v>
      </c>
      <c r="CZ45" s="387">
        <f t="shared" ca="1" si="69"/>
        <v>0</v>
      </c>
      <c r="DA45" s="387">
        <f t="shared" ca="1" si="69"/>
        <v>0</v>
      </c>
      <c r="DB45" s="387">
        <f t="shared" ca="1" si="69"/>
        <v>0</v>
      </c>
      <c r="DC45" s="387">
        <f t="shared" ca="1" si="69"/>
        <v>0</v>
      </c>
      <c r="DD45" s="387">
        <f t="shared" ca="1" si="69"/>
        <v>0</v>
      </c>
      <c r="DE45" s="387">
        <f t="shared" ca="1" si="69"/>
        <v>0</v>
      </c>
      <c r="DF45" s="387">
        <f t="shared" ca="1" si="70"/>
        <v>0</v>
      </c>
      <c r="DG45" s="387">
        <f t="shared" ca="1" si="70"/>
        <v>0</v>
      </c>
      <c r="DH45" s="387">
        <f t="shared" ca="1" si="70"/>
        <v>0</v>
      </c>
      <c r="DI45" s="387">
        <f t="shared" ca="1" si="70"/>
        <v>0</v>
      </c>
      <c r="DJ45" s="387">
        <f t="shared" ca="1" si="70"/>
        <v>0</v>
      </c>
      <c r="DK45" s="387">
        <f t="shared" ca="1" si="70"/>
        <v>0</v>
      </c>
      <c r="DL45" s="387">
        <f t="shared" ca="1" si="70"/>
        <v>0</v>
      </c>
      <c r="DM45" s="387">
        <f t="shared" ca="1" si="70"/>
        <v>0</v>
      </c>
      <c r="DN45" s="387">
        <f t="shared" ca="1" si="70"/>
        <v>0</v>
      </c>
      <c r="DO45" s="387">
        <f t="shared" ca="1" si="70"/>
        <v>0</v>
      </c>
      <c r="DP45" s="387">
        <f t="shared" ca="1" si="71"/>
        <v>0</v>
      </c>
      <c r="DQ45" s="387">
        <f t="shared" ca="1" si="71"/>
        <v>0</v>
      </c>
      <c r="DR45" s="387">
        <f t="shared" ca="1" si="71"/>
        <v>0</v>
      </c>
      <c r="DS45" s="387">
        <f t="shared" ca="1" si="71"/>
        <v>0</v>
      </c>
      <c r="DT45" s="387">
        <f t="shared" ca="1" si="71"/>
        <v>0</v>
      </c>
      <c r="DU45" s="387">
        <f t="shared" ca="1" si="71"/>
        <v>0</v>
      </c>
      <c r="DV45" s="387">
        <f t="shared" ca="1" si="71"/>
        <v>0</v>
      </c>
      <c r="DW45" s="387">
        <f t="shared" ca="1" si="71"/>
        <v>0</v>
      </c>
      <c r="DX45" s="387">
        <f t="shared" ca="1" si="71"/>
        <v>0</v>
      </c>
      <c r="DY45" s="387">
        <f t="shared" ca="1" si="71"/>
        <v>0</v>
      </c>
      <c r="DZ45" s="387">
        <f t="shared" ca="1" si="72"/>
        <v>0</v>
      </c>
      <c r="EA45" s="387">
        <f t="shared" ca="1" si="72"/>
        <v>0</v>
      </c>
      <c r="EB45" s="387">
        <f t="shared" ca="1" si="72"/>
        <v>0</v>
      </c>
      <c r="EC45" s="387">
        <f t="shared" ca="1" si="72"/>
        <v>0</v>
      </c>
      <c r="ED45" s="387">
        <f t="shared" ca="1" si="72"/>
        <v>0</v>
      </c>
      <c r="EE45" s="387">
        <f t="shared" ca="1" si="72"/>
        <v>0</v>
      </c>
      <c r="EF45" s="387">
        <f t="shared" ca="1" si="72"/>
        <v>0</v>
      </c>
      <c r="EG45" s="387">
        <f t="shared" ca="1" si="72"/>
        <v>0</v>
      </c>
      <c r="EH45" s="387">
        <f t="shared" ca="1" si="72"/>
        <v>0</v>
      </c>
      <c r="EI45" s="387">
        <f t="shared" ca="1" si="72"/>
        <v>0</v>
      </c>
      <c r="EJ45" s="387">
        <f t="shared" ca="1" si="72"/>
        <v>0</v>
      </c>
      <c r="EK45" s="387">
        <f t="shared" ca="1" si="72"/>
        <v>0</v>
      </c>
      <c r="EL45" s="387">
        <f t="shared" ca="1" si="72"/>
        <v>0</v>
      </c>
      <c r="EM45" s="387">
        <f t="shared" ca="1" si="72"/>
        <v>0</v>
      </c>
      <c r="EO45" s="695">
        <f t="shared" si="41"/>
        <v>1</v>
      </c>
      <c r="EP45" s="119">
        <f t="shared" si="42"/>
        <v>1</v>
      </c>
    </row>
    <row r="46" spans="1:146">
      <c r="A46" s="122">
        <v>39</v>
      </c>
      <c r="B46" s="550"/>
      <c r="C46" s="529"/>
      <c r="D46" s="530"/>
      <c r="E46" s="530"/>
      <c r="F46" s="531"/>
      <c r="G46" s="532" t="s">
        <v>381</v>
      </c>
      <c r="H46" s="529"/>
      <c r="I46" s="540"/>
      <c r="J46" s="540"/>
      <c r="K46" s="539"/>
      <c r="L46" s="747">
        <f>IF(ISBLANK(K46),,IF(K46&lt;'Grille des taux interet'!$B$2,'Grille des taux interet'!$C$2,IF(K46&lt;'Grille des taux interet'!$B$3,'Grille des taux interet'!$C$3,IF(K46&lt;'Grille des taux interet'!B$4,'Grille des taux interet'!$C$4,IF(K46&lt;='Grille des taux interet'!$B$5,'Grille des taux interet'!$C$5,"RIEN")))))</f>
        <v>0</v>
      </c>
      <c r="M46" s="602">
        <f t="shared" si="73"/>
        <v>0</v>
      </c>
      <c r="N46" s="663" t="str">
        <f t="shared" si="38"/>
        <v/>
      </c>
      <c r="O46" s="649"/>
      <c r="P46" s="649"/>
      <c r="Q46" s="649"/>
      <c r="R46" s="649"/>
      <c r="S46" s="656"/>
      <c r="T46" s="385">
        <f t="shared" ca="1" si="74"/>
        <v>0</v>
      </c>
      <c r="U46" s="385">
        <f t="shared" ca="1" si="75"/>
        <v>0</v>
      </c>
      <c r="V46" s="386">
        <f t="shared" si="76"/>
        <v>0</v>
      </c>
      <c r="W46" s="386">
        <f t="shared" ca="1" si="77"/>
        <v>0</v>
      </c>
      <c r="X46" s="386">
        <f t="shared" ca="1" si="78"/>
        <v>0</v>
      </c>
      <c r="Y46" s="389">
        <f t="shared" si="79"/>
        <v>1900</v>
      </c>
      <c r="Z46" s="387">
        <f t="shared" ca="1" si="63"/>
        <v>0</v>
      </c>
      <c r="AA46" s="387">
        <f t="shared" ca="1" si="63"/>
        <v>0</v>
      </c>
      <c r="AB46" s="387">
        <f t="shared" ca="1" si="63"/>
        <v>0</v>
      </c>
      <c r="AC46" s="387">
        <f t="shared" ca="1" si="63"/>
        <v>0</v>
      </c>
      <c r="AD46" s="387">
        <f t="shared" ca="1" si="63"/>
        <v>0</v>
      </c>
      <c r="AE46" s="387">
        <f t="shared" ca="1" si="63"/>
        <v>0</v>
      </c>
      <c r="AF46" s="387">
        <f t="shared" ca="1" si="63"/>
        <v>0</v>
      </c>
      <c r="AG46" s="387">
        <f t="shared" ca="1" si="63"/>
        <v>0</v>
      </c>
      <c r="AH46" s="387">
        <f t="shared" ca="1" si="63"/>
        <v>0</v>
      </c>
      <c r="AI46" s="387">
        <f t="shared" ca="1" si="63"/>
        <v>0</v>
      </c>
      <c r="AJ46" s="387">
        <f t="shared" ca="1" si="64"/>
        <v>0</v>
      </c>
      <c r="AK46" s="387">
        <f t="shared" ca="1" si="64"/>
        <v>0</v>
      </c>
      <c r="AL46" s="387">
        <f t="shared" ca="1" si="64"/>
        <v>0</v>
      </c>
      <c r="AM46" s="387">
        <f t="shared" ca="1" si="64"/>
        <v>0</v>
      </c>
      <c r="AN46" s="387">
        <f t="shared" ca="1" si="64"/>
        <v>0</v>
      </c>
      <c r="AO46" s="387">
        <f t="shared" ca="1" si="64"/>
        <v>0</v>
      </c>
      <c r="AP46" s="387">
        <f t="shared" ca="1" si="64"/>
        <v>0</v>
      </c>
      <c r="AQ46" s="387">
        <f t="shared" ca="1" si="64"/>
        <v>0</v>
      </c>
      <c r="AR46" s="387">
        <f t="shared" ca="1" si="64"/>
        <v>0</v>
      </c>
      <c r="AS46" s="387">
        <f t="shared" ca="1" si="64"/>
        <v>0</v>
      </c>
      <c r="AT46" s="387">
        <f t="shared" ca="1" si="65"/>
        <v>0</v>
      </c>
      <c r="AU46" s="387">
        <f t="shared" ca="1" si="65"/>
        <v>0</v>
      </c>
      <c r="AV46" s="387">
        <f t="shared" ca="1" si="65"/>
        <v>0</v>
      </c>
      <c r="AW46" s="387">
        <f t="shared" ca="1" si="65"/>
        <v>0</v>
      </c>
      <c r="AX46" s="387">
        <f t="shared" ca="1" si="65"/>
        <v>0</v>
      </c>
      <c r="AY46" s="387">
        <f t="shared" ca="1" si="65"/>
        <v>0</v>
      </c>
      <c r="AZ46" s="387">
        <f t="shared" ca="1" si="65"/>
        <v>0</v>
      </c>
      <c r="BA46" s="387">
        <f t="shared" ca="1" si="65"/>
        <v>0</v>
      </c>
      <c r="BB46" s="387">
        <f t="shared" ca="1" si="65"/>
        <v>0</v>
      </c>
      <c r="BC46" s="387">
        <f t="shared" ca="1" si="65"/>
        <v>0</v>
      </c>
      <c r="BD46" s="387">
        <f t="shared" ca="1" si="66"/>
        <v>0</v>
      </c>
      <c r="BE46" s="387">
        <f t="shared" ca="1" si="66"/>
        <v>0</v>
      </c>
      <c r="BF46" s="387">
        <f t="shared" ca="1" si="66"/>
        <v>0</v>
      </c>
      <c r="BG46" s="387">
        <f t="shared" ca="1" si="66"/>
        <v>0</v>
      </c>
      <c r="BH46" s="387">
        <f t="shared" ca="1" si="66"/>
        <v>0</v>
      </c>
      <c r="BI46" s="387">
        <f t="shared" ca="1" si="66"/>
        <v>0</v>
      </c>
      <c r="BJ46" s="387">
        <f t="shared" ca="1" si="66"/>
        <v>0</v>
      </c>
      <c r="BK46" s="387">
        <f t="shared" ca="1" si="66"/>
        <v>0</v>
      </c>
      <c r="BL46" s="387">
        <f t="shared" ca="1" si="66"/>
        <v>0</v>
      </c>
      <c r="BM46" s="387">
        <f t="shared" ca="1" si="66"/>
        <v>0</v>
      </c>
      <c r="BN46" s="387">
        <f t="shared" ca="1" si="67"/>
        <v>0</v>
      </c>
      <c r="BO46" s="387">
        <f t="shared" ca="1" si="67"/>
        <v>0</v>
      </c>
      <c r="BP46" s="387">
        <f t="shared" ca="1" si="67"/>
        <v>0</v>
      </c>
      <c r="BQ46" s="387">
        <f t="shared" ca="1" si="67"/>
        <v>0</v>
      </c>
      <c r="BR46" s="387">
        <f t="shared" ca="1" si="67"/>
        <v>0</v>
      </c>
      <c r="BS46" s="387">
        <f t="shared" ca="1" si="67"/>
        <v>0</v>
      </c>
      <c r="BT46" s="387">
        <f t="shared" ca="1" si="67"/>
        <v>0</v>
      </c>
      <c r="BU46" s="387">
        <f t="shared" ca="1" si="67"/>
        <v>0</v>
      </c>
      <c r="BV46" s="387">
        <f t="shared" ca="1" si="67"/>
        <v>0</v>
      </c>
      <c r="BW46" s="387">
        <f t="shared" ca="1" si="67"/>
        <v>0</v>
      </c>
      <c r="BX46" s="387">
        <f t="shared" ca="1" si="67"/>
        <v>0</v>
      </c>
      <c r="BY46" s="387">
        <f t="shared" ca="1" si="67"/>
        <v>0</v>
      </c>
      <c r="BZ46" s="387">
        <f t="shared" ca="1" si="67"/>
        <v>0</v>
      </c>
      <c r="CA46" s="387">
        <f t="shared" ca="1" si="67"/>
        <v>0</v>
      </c>
      <c r="CF46" s="385">
        <f t="shared" ca="1" si="80"/>
        <v>0</v>
      </c>
      <c r="CG46" s="385">
        <f t="shared" ca="1" si="81"/>
        <v>0</v>
      </c>
      <c r="CH46" s="386">
        <f t="shared" si="82"/>
        <v>0</v>
      </c>
      <c r="CI46" s="386">
        <f t="shared" ca="1" si="83"/>
        <v>0</v>
      </c>
      <c r="CJ46" s="386">
        <f t="shared" ca="1" si="84"/>
        <v>0</v>
      </c>
      <c r="CK46" s="389"/>
      <c r="CL46" s="387">
        <f t="shared" ca="1" si="68"/>
        <v>0</v>
      </c>
      <c r="CM46" s="387">
        <f t="shared" ca="1" si="68"/>
        <v>0</v>
      </c>
      <c r="CN46" s="387">
        <f t="shared" ca="1" si="68"/>
        <v>0</v>
      </c>
      <c r="CO46" s="387">
        <f t="shared" ca="1" si="68"/>
        <v>0</v>
      </c>
      <c r="CP46" s="387">
        <f t="shared" ca="1" si="68"/>
        <v>0</v>
      </c>
      <c r="CQ46" s="387">
        <f t="shared" ca="1" si="68"/>
        <v>0</v>
      </c>
      <c r="CR46" s="387">
        <f t="shared" ca="1" si="68"/>
        <v>0</v>
      </c>
      <c r="CS46" s="387">
        <f t="shared" ca="1" si="68"/>
        <v>0</v>
      </c>
      <c r="CT46" s="387">
        <f t="shared" ca="1" si="68"/>
        <v>0</v>
      </c>
      <c r="CU46" s="387">
        <f t="shared" ca="1" si="68"/>
        <v>0</v>
      </c>
      <c r="CV46" s="387">
        <f t="shared" ca="1" si="69"/>
        <v>0</v>
      </c>
      <c r="CW46" s="387">
        <f t="shared" ca="1" si="69"/>
        <v>0</v>
      </c>
      <c r="CX46" s="387">
        <f t="shared" ca="1" si="69"/>
        <v>0</v>
      </c>
      <c r="CY46" s="387">
        <f t="shared" ca="1" si="69"/>
        <v>0</v>
      </c>
      <c r="CZ46" s="387">
        <f t="shared" ca="1" si="69"/>
        <v>0</v>
      </c>
      <c r="DA46" s="387">
        <f t="shared" ca="1" si="69"/>
        <v>0</v>
      </c>
      <c r="DB46" s="387">
        <f t="shared" ca="1" si="69"/>
        <v>0</v>
      </c>
      <c r="DC46" s="387">
        <f t="shared" ca="1" si="69"/>
        <v>0</v>
      </c>
      <c r="DD46" s="387">
        <f t="shared" ca="1" si="69"/>
        <v>0</v>
      </c>
      <c r="DE46" s="387">
        <f t="shared" ca="1" si="69"/>
        <v>0</v>
      </c>
      <c r="DF46" s="387">
        <f t="shared" ca="1" si="70"/>
        <v>0</v>
      </c>
      <c r="DG46" s="387">
        <f t="shared" ca="1" si="70"/>
        <v>0</v>
      </c>
      <c r="DH46" s="387">
        <f t="shared" ca="1" si="70"/>
        <v>0</v>
      </c>
      <c r="DI46" s="387">
        <f t="shared" ca="1" si="70"/>
        <v>0</v>
      </c>
      <c r="DJ46" s="387">
        <f t="shared" ca="1" si="70"/>
        <v>0</v>
      </c>
      <c r="DK46" s="387">
        <f t="shared" ca="1" si="70"/>
        <v>0</v>
      </c>
      <c r="DL46" s="387">
        <f t="shared" ca="1" si="70"/>
        <v>0</v>
      </c>
      <c r="DM46" s="387">
        <f t="shared" ca="1" si="70"/>
        <v>0</v>
      </c>
      <c r="DN46" s="387">
        <f t="shared" ca="1" si="70"/>
        <v>0</v>
      </c>
      <c r="DO46" s="387">
        <f t="shared" ca="1" si="70"/>
        <v>0</v>
      </c>
      <c r="DP46" s="387">
        <f t="shared" ca="1" si="71"/>
        <v>0</v>
      </c>
      <c r="DQ46" s="387">
        <f t="shared" ca="1" si="71"/>
        <v>0</v>
      </c>
      <c r="DR46" s="387">
        <f t="shared" ca="1" si="71"/>
        <v>0</v>
      </c>
      <c r="DS46" s="387">
        <f t="shared" ca="1" si="71"/>
        <v>0</v>
      </c>
      <c r="DT46" s="387">
        <f t="shared" ca="1" si="71"/>
        <v>0</v>
      </c>
      <c r="DU46" s="387">
        <f t="shared" ca="1" si="71"/>
        <v>0</v>
      </c>
      <c r="DV46" s="387">
        <f t="shared" ca="1" si="71"/>
        <v>0</v>
      </c>
      <c r="DW46" s="387">
        <f t="shared" ca="1" si="71"/>
        <v>0</v>
      </c>
      <c r="DX46" s="387">
        <f t="shared" ca="1" si="71"/>
        <v>0</v>
      </c>
      <c r="DY46" s="387">
        <f t="shared" ca="1" si="71"/>
        <v>0</v>
      </c>
      <c r="DZ46" s="387">
        <f t="shared" ca="1" si="72"/>
        <v>0</v>
      </c>
      <c r="EA46" s="387">
        <f t="shared" ca="1" si="72"/>
        <v>0</v>
      </c>
      <c r="EB46" s="387">
        <f t="shared" ca="1" si="72"/>
        <v>0</v>
      </c>
      <c r="EC46" s="387">
        <f t="shared" ca="1" si="72"/>
        <v>0</v>
      </c>
      <c r="ED46" s="387">
        <f t="shared" ca="1" si="72"/>
        <v>0</v>
      </c>
      <c r="EE46" s="387">
        <f t="shared" ca="1" si="72"/>
        <v>0</v>
      </c>
      <c r="EF46" s="387">
        <f t="shared" ca="1" si="72"/>
        <v>0</v>
      </c>
      <c r="EG46" s="387">
        <f t="shared" ca="1" si="72"/>
        <v>0</v>
      </c>
      <c r="EH46" s="387">
        <f t="shared" ca="1" si="72"/>
        <v>0</v>
      </c>
      <c r="EI46" s="387">
        <f t="shared" ca="1" si="72"/>
        <v>0</v>
      </c>
      <c r="EJ46" s="387">
        <f t="shared" ca="1" si="72"/>
        <v>0</v>
      </c>
      <c r="EK46" s="387">
        <f t="shared" ca="1" si="72"/>
        <v>0</v>
      </c>
      <c r="EL46" s="387">
        <f t="shared" ca="1" si="72"/>
        <v>0</v>
      </c>
      <c r="EM46" s="387">
        <f t="shared" ca="1" si="72"/>
        <v>0</v>
      </c>
      <c r="EO46" s="695">
        <f t="shared" si="41"/>
        <v>1</v>
      </c>
      <c r="EP46" s="119">
        <f t="shared" si="42"/>
        <v>1</v>
      </c>
    </row>
    <row r="47" spans="1:146">
      <c r="A47" s="122">
        <v>40</v>
      </c>
      <c r="B47" s="550"/>
      <c r="C47" s="529"/>
      <c r="D47" s="530"/>
      <c r="E47" s="530"/>
      <c r="F47" s="531"/>
      <c r="G47" s="532" t="s">
        <v>381</v>
      </c>
      <c r="H47" s="529"/>
      <c r="I47" s="540"/>
      <c r="J47" s="540"/>
      <c r="K47" s="539"/>
      <c r="L47" s="747">
        <f>IF(ISBLANK(K47),,IF(K47&lt;'Grille des taux interet'!$B$2,'Grille des taux interet'!$C$2,IF(K47&lt;'Grille des taux interet'!$B$3,'Grille des taux interet'!$C$3,IF(K47&lt;'Grille des taux interet'!B$4,'Grille des taux interet'!$C$4,IF(K47&lt;='Grille des taux interet'!$B$5,'Grille des taux interet'!$C$5,"RIEN")))))</f>
        <v>0</v>
      </c>
      <c r="M47" s="602">
        <f t="shared" si="73"/>
        <v>0</v>
      </c>
      <c r="N47" s="663" t="str">
        <f t="shared" si="38"/>
        <v/>
      </c>
      <c r="O47" s="649"/>
      <c r="P47" s="649"/>
      <c r="Q47" s="649"/>
      <c r="R47" s="649"/>
      <c r="S47" s="656"/>
      <c r="T47" s="385">
        <f t="shared" ca="1" si="74"/>
        <v>0</v>
      </c>
      <c r="U47" s="385">
        <f t="shared" ca="1" si="75"/>
        <v>0</v>
      </c>
      <c r="V47" s="386">
        <f t="shared" si="76"/>
        <v>0</v>
      </c>
      <c r="W47" s="386">
        <f t="shared" ca="1" si="77"/>
        <v>0</v>
      </c>
      <c r="X47" s="386">
        <f t="shared" ca="1" si="78"/>
        <v>0</v>
      </c>
      <c r="Y47" s="389">
        <f t="shared" si="79"/>
        <v>1900</v>
      </c>
      <c r="Z47" s="387">
        <f t="shared" ca="1" si="63"/>
        <v>0</v>
      </c>
      <c r="AA47" s="387">
        <f t="shared" ca="1" si="63"/>
        <v>0</v>
      </c>
      <c r="AB47" s="387">
        <f t="shared" ca="1" si="63"/>
        <v>0</v>
      </c>
      <c r="AC47" s="387">
        <f t="shared" ca="1" si="63"/>
        <v>0</v>
      </c>
      <c r="AD47" s="387">
        <f t="shared" ca="1" si="63"/>
        <v>0</v>
      </c>
      <c r="AE47" s="387">
        <f t="shared" ca="1" si="63"/>
        <v>0</v>
      </c>
      <c r="AF47" s="387">
        <f t="shared" ca="1" si="63"/>
        <v>0</v>
      </c>
      <c r="AG47" s="387">
        <f t="shared" ca="1" si="63"/>
        <v>0</v>
      </c>
      <c r="AH47" s="387">
        <f t="shared" ca="1" si="63"/>
        <v>0</v>
      </c>
      <c r="AI47" s="387">
        <f t="shared" ca="1" si="63"/>
        <v>0</v>
      </c>
      <c r="AJ47" s="387">
        <f t="shared" ca="1" si="64"/>
        <v>0</v>
      </c>
      <c r="AK47" s="387">
        <f t="shared" ca="1" si="64"/>
        <v>0</v>
      </c>
      <c r="AL47" s="387">
        <f t="shared" ca="1" si="64"/>
        <v>0</v>
      </c>
      <c r="AM47" s="387">
        <f t="shared" ca="1" si="64"/>
        <v>0</v>
      </c>
      <c r="AN47" s="387">
        <f t="shared" ca="1" si="64"/>
        <v>0</v>
      </c>
      <c r="AO47" s="387">
        <f t="shared" ca="1" si="64"/>
        <v>0</v>
      </c>
      <c r="AP47" s="387">
        <f t="shared" ca="1" si="64"/>
        <v>0</v>
      </c>
      <c r="AQ47" s="387">
        <f t="shared" ca="1" si="64"/>
        <v>0</v>
      </c>
      <c r="AR47" s="387">
        <f t="shared" ca="1" si="64"/>
        <v>0</v>
      </c>
      <c r="AS47" s="387">
        <f t="shared" ca="1" si="64"/>
        <v>0</v>
      </c>
      <c r="AT47" s="387">
        <f t="shared" ca="1" si="65"/>
        <v>0</v>
      </c>
      <c r="AU47" s="387">
        <f t="shared" ca="1" si="65"/>
        <v>0</v>
      </c>
      <c r="AV47" s="387">
        <f t="shared" ca="1" si="65"/>
        <v>0</v>
      </c>
      <c r="AW47" s="387">
        <f t="shared" ca="1" si="65"/>
        <v>0</v>
      </c>
      <c r="AX47" s="387">
        <f t="shared" ca="1" si="65"/>
        <v>0</v>
      </c>
      <c r="AY47" s="387">
        <f t="shared" ca="1" si="65"/>
        <v>0</v>
      </c>
      <c r="AZ47" s="387">
        <f t="shared" ca="1" si="65"/>
        <v>0</v>
      </c>
      <c r="BA47" s="387">
        <f t="shared" ca="1" si="65"/>
        <v>0</v>
      </c>
      <c r="BB47" s="387">
        <f t="shared" ca="1" si="65"/>
        <v>0</v>
      </c>
      <c r="BC47" s="387">
        <f t="shared" ca="1" si="65"/>
        <v>0</v>
      </c>
      <c r="BD47" s="387">
        <f t="shared" ca="1" si="66"/>
        <v>0</v>
      </c>
      <c r="BE47" s="387">
        <f t="shared" ca="1" si="66"/>
        <v>0</v>
      </c>
      <c r="BF47" s="387">
        <f t="shared" ca="1" si="66"/>
        <v>0</v>
      </c>
      <c r="BG47" s="387">
        <f t="shared" ca="1" si="66"/>
        <v>0</v>
      </c>
      <c r="BH47" s="387">
        <f t="shared" ca="1" si="66"/>
        <v>0</v>
      </c>
      <c r="BI47" s="387">
        <f t="shared" ca="1" si="66"/>
        <v>0</v>
      </c>
      <c r="BJ47" s="387">
        <f t="shared" ca="1" si="66"/>
        <v>0</v>
      </c>
      <c r="BK47" s="387">
        <f t="shared" ca="1" si="66"/>
        <v>0</v>
      </c>
      <c r="BL47" s="387">
        <f t="shared" ca="1" si="66"/>
        <v>0</v>
      </c>
      <c r="BM47" s="387">
        <f t="shared" ca="1" si="66"/>
        <v>0</v>
      </c>
      <c r="BN47" s="387">
        <f t="shared" ca="1" si="67"/>
        <v>0</v>
      </c>
      <c r="BO47" s="387">
        <f t="shared" ca="1" si="67"/>
        <v>0</v>
      </c>
      <c r="BP47" s="387">
        <f t="shared" ca="1" si="67"/>
        <v>0</v>
      </c>
      <c r="BQ47" s="387">
        <f t="shared" ca="1" si="67"/>
        <v>0</v>
      </c>
      <c r="BR47" s="387">
        <f t="shared" ca="1" si="67"/>
        <v>0</v>
      </c>
      <c r="BS47" s="387">
        <f t="shared" ca="1" si="67"/>
        <v>0</v>
      </c>
      <c r="BT47" s="387">
        <f t="shared" ca="1" si="67"/>
        <v>0</v>
      </c>
      <c r="BU47" s="387">
        <f t="shared" ca="1" si="67"/>
        <v>0</v>
      </c>
      <c r="BV47" s="387">
        <f t="shared" ca="1" si="67"/>
        <v>0</v>
      </c>
      <c r="BW47" s="387">
        <f t="shared" ca="1" si="67"/>
        <v>0</v>
      </c>
      <c r="BX47" s="387">
        <f t="shared" ca="1" si="67"/>
        <v>0</v>
      </c>
      <c r="BY47" s="387">
        <f t="shared" ca="1" si="67"/>
        <v>0</v>
      </c>
      <c r="BZ47" s="387">
        <f t="shared" ca="1" si="67"/>
        <v>0</v>
      </c>
      <c r="CA47" s="387">
        <f t="shared" ca="1" si="67"/>
        <v>0</v>
      </c>
      <c r="CF47" s="385">
        <f t="shared" ca="1" si="80"/>
        <v>0</v>
      </c>
      <c r="CG47" s="385">
        <f t="shared" ca="1" si="81"/>
        <v>0</v>
      </c>
      <c r="CH47" s="386">
        <f t="shared" si="82"/>
        <v>0</v>
      </c>
      <c r="CI47" s="386">
        <f t="shared" ca="1" si="83"/>
        <v>0</v>
      </c>
      <c r="CJ47" s="386">
        <f t="shared" ca="1" si="84"/>
        <v>0</v>
      </c>
      <c r="CK47" s="389"/>
      <c r="CL47" s="387">
        <f t="shared" ca="1" si="68"/>
        <v>0</v>
      </c>
      <c r="CM47" s="387">
        <f t="shared" ca="1" si="68"/>
        <v>0</v>
      </c>
      <c r="CN47" s="387">
        <f t="shared" ca="1" si="68"/>
        <v>0</v>
      </c>
      <c r="CO47" s="387">
        <f t="shared" ca="1" si="68"/>
        <v>0</v>
      </c>
      <c r="CP47" s="387">
        <f t="shared" ca="1" si="68"/>
        <v>0</v>
      </c>
      <c r="CQ47" s="387">
        <f t="shared" ca="1" si="68"/>
        <v>0</v>
      </c>
      <c r="CR47" s="387">
        <f t="shared" ca="1" si="68"/>
        <v>0</v>
      </c>
      <c r="CS47" s="387">
        <f t="shared" ca="1" si="68"/>
        <v>0</v>
      </c>
      <c r="CT47" s="387">
        <f t="shared" ca="1" si="68"/>
        <v>0</v>
      </c>
      <c r="CU47" s="387">
        <f t="shared" ca="1" si="68"/>
        <v>0</v>
      </c>
      <c r="CV47" s="387">
        <f t="shared" ca="1" si="69"/>
        <v>0</v>
      </c>
      <c r="CW47" s="387">
        <f t="shared" ca="1" si="69"/>
        <v>0</v>
      </c>
      <c r="CX47" s="387">
        <f t="shared" ca="1" si="69"/>
        <v>0</v>
      </c>
      <c r="CY47" s="387">
        <f t="shared" ca="1" si="69"/>
        <v>0</v>
      </c>
      <c r="CZ47" s="387">
        <f t="shared" ca="1" si="69"/>
        <v>0</v>
      </c>
      <c r="DA47" s="387">
        <f t="shared" ca="1" si="69"/>
        <v>0</v>
      </c>
      <c r="DB47" s="387">
        <f t="shared" ca="1" si="69"/>
        <v>0</v>
      </c>
      <c r="DC47" s="387">
        <f t="shared" ca="1" si="69"/>
        <v>0</v>
      </c>
      <c r="DD47" s="387">
        <f t="shared" ca="1" si="69"/>
        <v>0</v>
      </c>
      <c r="DE47" s="387">
        <f t="shared" ca="1" si="69"/>
        <v>0</v>
      </c>
      <c r="DF47" s="387">
        <f t="shared" ca="1" si="70"/>
        <v>0</v>
      </c>
      <c r="DG47" s="387">
        <f t="shared" ca="1" si="70"/>
        <v>0</v>
      </c>
      <c r="DH47" s="387">
        <f t="shared" ca="1" si="70"/>
        <v>0</v>
      </c>
      <c r="DI47" s="387">
        <f t="shared" ca="1" si="70"/>
        <v>0</v>
      </c>
      <c r="DJ47" s="387">
        <f t="shared" ca="1" si="70"/>
        <v>0</v>
      </c>
      <c r="DK47" s="387">
        <f t="shared" ca="1" si="70"/>
        <v>0</v>
      </c>
      <c r="DL47" s="387">
        <f t="shared" ca="1" si="70"/>
        <v>0</v>
      </c>
      <c r="DM47" s="387">
        <f t="shared" ca="1" si="70"/>
        <v>0</v>
      </c>
      <c r="DN47" s="387">
        <f t="shared" ca="1" si="70"/>
        <v>0</v>
      </c>
      <c r="DO47" s="387">
        <f t="shared" ca="1" si="70"/>
        <v>0</v>
      </c>
      <c r="DP47" s="387">
        <f t="shared" ca="1" si="71"/>
        <v>0</v>
      </c>
      <c r="DQ47" s="387">
        <f t="shared" ca="1" si="71"/>
        <v>0</v>
      </c>
      <c r="DR47" s="387">
        <f t="shared" ca="1" si="71"/>
        <v>0</v>
      </c>
      <c r="DS47" s="387">
        <f t="shared" ca="1" si="71"/>
        <v>0</v>
      </c>
      <c r="DT47" s="387">
        <f t="shared" ca="1" si="71"/>
        <v>0</v>
      </c>
      <c r="DU47" s="387">
        <f t="shared" ca="1" si="71"/>
        <v>0</v>
      </c>
      <c r="DV47" s="387">
        <f t="shared" ca="1" si="71"/>
        <v>0</v>
      </c>
      <c r="DW47" s="387">
        <f t="shared" ca="1" si="71"/>
        <v>0</v>
      </c>
      <c r="DX47" s="387">
        <f t="shared" ca="1" si="71"/>
        <v>0</v>
      </c>
      <c r="DY47" s="387">
        <f t="shared" ca="1" si="71"/>
        <v>0</v>
      </c>
      <c r="DZ47" s="387">
        <f t="shared" ca="1" si="72"/>
        <v>0</v>
      </c>
      <c r="EA47" s="387">
        <f t="shared" ca="1" si="72"/>
        <v>0</v>
      </c>
      <c r="EB47" s="387">
        <f t="shared" ca="1" si="72"/>
        <v>0</v>
      </c>
      <c r="EC47" s="387">
        <f t="shared" ca="1" si="72"/>
        <v>0</v>
      </c>
      <c r="ED47" s="387">
        <f t="shared" ca="1" si="72"/>
        <v>0</v>
      </c>
      <c r="EE47" s="387">
        <f t="shared" ca="1" si="72"/>
        <v>0</v>
      </c>
      <c r="EF47" s="387">
        <f t="shared" ca="1" si="72"/>
        <v>0</v>
      </c>
      <c r="EG47" s="387">
        <f t="shared" ca="1" si="72"/>
        <v>0</v>
      </c>
      <c r="EH47" s="387">
        <f t="shared" ca="1" si="72"/>
        <v>0</v>
      </c>
      <c r="EI47" s="387">
        <f t="shared" ca="1" si="72"/>
        <v>0</v>
      </c>
      <c r="EJ47" s="387">
        <f t="shared" ca="1" si="72"/>
        <v>0</v>
      </c>
      <c r="EK47" s="387">
        <f t="shared" ca="1" si="72"/>
        <v>0</v>
      </c>
      <c r="EL47" s="387">
        <f t="shared" ca="1" si="72"/>
        <v>0</v>
      </c>
      <c r="EM47" s="387">
        <f t="shared" ca="1" si="72"/>
        <v>0</v>
      </c>
      <c r="EO47" s="695">
        <f t="shared" si="41"/>
        <v>1</v>
      </c>
      <c r="EP47" s="119">
        <f t="shared" si="42"/>
        <v>1</v>
      </c>
    </row>
    <row r="48" spans="1:146">
      <c r="A48" s="122">
        <v>41</v>
      </c>
      <c r="B48" s="550"/>
      <c r="C48" s="529"/>
      <c r="D48" s="530"/>
      <c r="E48" s="530"/>
      <c r="F48" s="531"/>
      <c r="G48" s="532" t="s">
        <v>381</v>
      </c>
      <c r="H48" s="529"/>
      <c r="I48" s="540"/>
      <c r="J48" s="540"/>
      <c r="K48" s="539"/>
      <c r="L48" s="747">
        <f>IF(ISBLANK(K48),,IF(K48&lt;'Grille des taux interet'!$B$2,'Grille des taux interet'!$C$2,IF(K48&lt;'Grille des taux interet'!$B$3,'Grille des taux interet'!$C$3,IF(K48&lt;'Grille des taux interet'!B$4,'Grille des taux interet'!$C$4,IF(K48&lt;='Grille des taux interet'!$B$5,'Grille des taux interet'!$C$5,"RIEN")))))</f>
        <v>0</v>
      </c>
      <c r="M48" s="602">
        <f t="shared" si="73"/>
        <v>0</v>
      </c>
      <c r="N48" s="663" t="str">
        <f t="shared" si="38"/>
        <v/>
      </c>
      <c r="O48" s="649"/>
      <c r="P48" s="649"/>
      <c r="Q48" s="649"/>
      <c r="R48" s="649"/>
      <c r="S48" s="656"/>
      <c r="T48" s="385">
        <f t="shared" ca="1" si="74"/>
        <v>0</v>
      </c>
      <c r="U48" s="385">
        <f t="shared" ca="1" si="75"/>
        <v>0</v>
      </c>
      <c r="V48" s="386">
        <f t="shared" si="76"/>
        <v>0</v>
      </c>
      <c r="W48" s="386">
        <f t="shared" ca="1" si="77"/>
        <v>0</v>
      </c>
      <c r="X48" s="386">
        <f t="shared" ca="1" si="78"/>
        <v>0</v>
      </c>
      <c r="Y48" s="389">
        <f t="shared" si="79"/>
        <v>1900</v>
      </c>
      <c r="Z48" s="387">
        <f t="shared" ref="Z48:AI57" ca="1" si="85">IF(OR(Z$6&lt;YEAR($T48),Z$6&gt;YEAR($U48)),0,IF(AND(Z$6&gt;YEAR($T48),Z$6&lt;YEAR($U48)),$V48,IF(Z$6=YEAR($T48),$W48,IF(Z$6=YEAR($U48),IF($X48=0,$V48,$X48)))))</f>
        <v>0</v>
      </c>
      <c r="AA48" s="387">
        <f t="shared" ca="1" si="85"/>
        <v>0</v>
      </c>
      <c r="AB48" s="387">
        <f t="shared" ca="1" si="85"/>
        <v>0</v>
      </c>
      <c r="AC48" s="387">
        <f t="shared" ca="1" si="85"/>
        <v>0</v>
      </c>
      <c r="AD48" s="387">
        <f t="shared" ca="1" si="85"/>
        <v>0</v>
      </c>
      <c r="AE48" s="387">
        <f t="shared" ca="1" si="85"/>
        <v>0</v>
      </c>
      <c r="AF48" s="387">
        <f t="shared" ca="1" si="85"/>
        <v>0</v>
      </c>
      <c r="AG48" s="387">
        <f t="shared" ca="1" si="85"/>
        <v>0</v>
      </c>
      <c r="AH48" s="387">
        <f t="shared" ca="1" si="85"/>
        <v>0</v>
      </c>
      <c r="AI48" s="387">
        <f t="shared" ca="1" si="85"/>
        <v>0</v>
      </c>
      <c r="AJ48" s="387">
        <f t="shared" ref="AJ48:AS57" ca="1" si="86">IF(OR(AJ$6&lt;YEAR($T48),AJ$6&gt;YEAR($U48)),0,IF(AND(AJ$6&gt;YEAR($T48),AJ$6&lt;YEAR($U48)),$V48,IF(AJ$6=YEAR($T48),$W48,IF(AJ$6=YEAR($U48),IF($X48=0,$V48,$X48)))))</f>
        <v>0</v>
      </c>
      <c r="AK48" s="387">
        <f t="shared" ca="1" si="86"/>
        <v>0</v>
      </c>
      <c r="AL48" s="387">
        <f t="shared" ca="1" si="86"/>
        <v>0</v>
      </c>
      <c r="AM48" s="387">
        <f t="shared" ca="1" si="86"/>
        <v>0</v>
      </c>
      <c r="AN48" s="387">
        <f t="shared" ca="1" si="86"/>
        <v>0</v>
      </c>
      <c r="AO48" s="387">
        <f t="shared" ca="1" si="86"/>
        <v>0</v>
      </c>
      <c r="AP48" s="387">
        <f t="shared" ca="1" si="86"/>
        <v>0</v>
      </c>
      <c r="AQ48" s="387">
        <f t="shared" ca="1" si="86"/>
        <v>0</v>
      </c>
      <c r="AR48" s="387">
        <f t="shared" ca="1" si="86"/>
        <v>0</v>
      </c>
      <c r="AS48" s="387">
        <f t="shared" ca="1" si="86"/>
        <v>0</v>
      </c>
      <c r="AT48" s="387">
        <f t="shared" ref="AT48:BC57" ca="1" si="87">IF(OR(AT$6&lt;YEAR($T48),AT$6&gt;YEAR($U48)),0,IF(AND(AT$6&gt;YEAR($T48),AT$6&lt;YEAR($U48)),$V48,IF(AT$6=YEAR($T48),$W48,IF(AT$6=YEAR($U48),IF($X48=0,$V48,$X48)))))</f>
        <v>0</v>
      </c>
      <c r="AU48" s="387">
        <f t="shared" ca="1" si="87"/>
        <v>0</v>
      </c>
      <c r="AV48" s="387">
        <f t="shared" ca="1" si="87"/>
        <v>0</v>
      </c>
      <c r="AW48" s="387">
        <f t="shared" ca="1" si="87"/>
        <v>0</v>
      </c>
      <c r="AX48" s="387">
        <f t="shared" ca="1" si="87"/>
        <v>0</v>
      </c>
      <c r="AY48" s="387">
        <f t="shared" ca="1" si="87"/>
        <v>0</v>
      </c>
      <c r="AZ48" s="387">
        <f t="shared" ca="1" si="87"/>
        <v>0</v>
      </c>
      <c r="BA48" s="387">
        <f t="shared" ca="1" si="87"/>
        <v>0</v>
      </c>
      <c r="BB48" s="387">
        <f t="shared" ca="1" si="87"/>
        <v>0</v>
      </c>
      <c r="BC48" s="387">
        <f t="shared" ca="1" si="87"/>
        <v>0</v>
      </c>
      <c r="BD48" s="387">
        <f t="shared" ref="BD48:BM57" ca="1" si="88">IF(OR(BD$6&lt;YEAR($T48),BD$6&gt;YEAR($U48)),0,IF(AND(BD$6&gt;YEAR($T48),BD$6&lt;YEAR($U48)),$V48,IF(BD$6=YEAR($T48),$W48,IF(BD$6=YEAR($U48),IF($X48=0,$V48,$X48)))))</f>
        <v>0</v>
      </c>
      <c r="BE48" s="387">
        <f t="shared" ca="1" si="88"/>
        <v>0</v>
      </c>
      <c r="BF48" s="387">
        <f t="shared" ca="1" si="88"/>
        <v>0</v>
      </c>
      <c r="BG48" s="387">
        <f t="shared" ca="1" si="88"/>
        <v>0</v>
      </c>
      <c r="BH48" s="387">
        <f t="shared" ca="1" si="88"/>
        <v>0</v>
      </c>
      <c r="BI48" s="387">
        <f t="shared" ca="1" si="88"/>
        <v>0</v>
      </c>
      <c r="BJ48" s="387">
        <f t="shared" ca="1" si="88"/>
        <v>0</v>
      </c>
      <c r="BK48" s="387">
        <f t="shared" ca="1" si="88"/>
        <v>0</v>
      </c>
      <c r="BL48" s="387">
        <f t="shared" ca="1" si="88"/>
        <v>0</v>
      </c>
      <c r="BM48" s="387">
        <f t="shared" ca="1" si="88"/>
        <v>0</v>
      </c>
      <c r="BN48" s="387">
        <f t="shared" ref="BN48:CA57" ca="1" si="89">IF(OR(BN$6&lt;YEAR($T48),BN$6&gt;YEAR($U48)),0,IF(AND(BN$6&gt;YEAR($T48),BN$6&lt;YEAR($U48)),$V48,IF(BN$6=YEAR($T48),$W48,IF(BN$6=YEAR($U48),IF($X48=0,$V48,$X48)))))</f>
        <v>0</v>
      </c>
      <c r="BO48" s="387">
        <f t="shared" ca="1" si="89"/>
        <v>0</v>
      </c>
      <c r="BP48" s="387">
        <f t="shared" ca="1" si="89"/>
        <v>0</v>
      </c>
      <c r="BQ48" s="387">
        <f t="shared" ca="1" si="89"/>
        <v>0</v>
      </c>
      <c r="BR48" s="387">
        <f t="shared" ca="1" si="89"/>
        <v>0</v>
      </c>
      <c r="BS48" s="387">
        <f t="shared" ca="1" si="89"/>
        <v>0</v>
      </c>
      <c r="BT48" s="387">
        <f t="shared" ca="1" si="89"/>
        <v>0</v>
      </c>
      <c r="BU48" s="387">
        <f t="shared" ca="1" si="89"/>
        <v>0</v>
      </c>
      <c r="BV48" s="387">
        <f t="shared" ca="1" si="89"/>
        <v>0</v>
      </c>
      <c r="BW48" s="387">
        <f t="shared" ca="1" si="89"/>
        <v>0</v>
      </c>
      <c r="BX48" s="387">
        <f t="shared" ca="1" si="89"/>
        <v>0</v>
      </c>
      <c r="BY48" s="387">
        <f t="shared" ca="1" si="89"/>
        <v>0</v>
      </c>
      <c r="BZ48" s="387">
        <f t="shared" ca="1" si="89"/>
        <v>0</v>
      </c>
      <c r="CA48" s="387">
        <f t="shared" ca="1" si="89"/>
        <v>0</v>
      </c>
      <c r="CF48" s="385">
        <f t="shared" ca="1" si="80"/>
        <v>0</v>
      </c>
      <c r="CG48" s="385">
        <f t="shared" ca="1" si="81"/>
        <v>0</v>
      </c>
      <c r="CH48" s="386">
        <f t="shared" si="82"/>
        <v>0</v>
      </c>
      <c r="CI48" s="386">
        <f t="shared" ca="1" si="83"/>
        <v>0</v>
      </c>
      <c r="CJ48" s="386">
        <f t="shared" ca="1" si="84"/>
        <v>0</v>
      </c>
      <c r="CK48" s="389"/>
      <c r="CL48" s="387">
        <f t="shared" ref="CL48:CU57" ca="1" si="90">IF(OR(CL$6&lt;YEAR($T48),CL$6&gt;YEAR($U48)),0,IF(AND(CL$6&gt;YEAR($T48),CL$6&lt;YEAR($U48)),$CH48,IF(CL$6=YEAR($T48),$CI48,IF(CL$6=YEAR($U48),IF($CJ48=0,$CH48,$CJ48)))))</f>
        <v>0</v>
      </c>
      <c r="CM48" s="387">
        <f t="shared" ca="1" si="90"/>
        <v>0</v>
      </c>
      <c r="CN48" s="387">
        <f t="shared" ca="1" si="90"/>
        <v>0</v>
      </c>
      <c r="CO48" s="387">
        <f t="shared" ca="1" si="90"/>
        <v>0</v>
      </c>
      <c r="CP48" s="387">
        <f t="shared" ca="1" si="90"/>
        <v>0</v>
      </c>
      <c r="CQ48" s="387">
        <f t="shared" ca="1" si="90"/>
        <v>0</v>
      </c>
      <c r="CR48" s="387">
        <f t="shared" ca="1" si="90"/>
        <v>0</v>
      </c>
      <c r="CS48" s="387">
        <f t="shared" ca="1" si="90"/>
        <v>0</v>
      </c>
      <c r="CT48" s="387">
        <f t="shared" ca="1" si="90"/>
        <v>0</v>
      </c>
      <c r="CU48" s="387">
        <f t="shared" ca="1" si="90"/>
        <v>0</v>
      </c>
      <c r="CV48" s="387">
        <f t="shared" ref="CV48:DE57" ca="1" si="91">IF(OR(CV$6&lt;YEAR($T48),CV$6&gt;YEAR($U48)),0,IF(AND(CV$6&gt;YEAR($T48),CV$6&lt;YEAR($U48)),$CH48,IF(CV$6=YEAR($T48),$CI48,IF(CV$6=YEAR($U48),IF($CJ48=0,$CH48,$CJ48)))))</f>
        <v>0</v>
      </c>
      <c r="CW48" s="387">
        <f t="shared" ca="1" si="91"/>
        <v>0</v>
      </c>
      <c r="CX48" s="387">
        <f t="shared" ca="1" si="91"/>
        <v>0</v>
      </c>
      <c r="CY48" s="387">
        <f t="shared" ca="1" si="91"/>
        <v>0</v>
      </c>
      <c r="CZ48" s="387">
        <f t="shared" ca="1" si="91"/>
        <v>0</v>
      </c>
      <c r="DA48" s="387">
        <f t="shared" ca="1" si="91"/>
        <v>0</v>
      </c>
      <c r="DB48" s="387">
        <f t="shared" ca="1" si="91"/>
        <v>0</v>
      </c>
      <c r="DC48" s="387">
        <f t="shared" ca="1" si="91"/>
        <v>0</v>
      </c>
      <c r="DD48" s="387">
        <f t="shared" ca="1" si="91"/>
        <v>0</v>
      </c>
      <c r="DE48" s="387">
        <f t="shared" ca="1" si="91"/>
        <v>0</v>
      </c>
      <c r="DF48" s="387">
        <f t="shared" ref="DF48:DO57" ca="1" si="92">IF(OR(DF$6&lt;YEAR($T48),DF$6&gt;YEAR($U48)),0,IF(AND(DF$6&gt;YEAR($T48),DF$6&lt;YEAR($U48)),$CH48,IF(DF$6=YEAR($T48),$CI48,IF(DF$6=YEAR($U48),IF($CJ48=0,$CH48,$CJ48)))))</f>
        <v>0</v>
      </c>
      <c r="DG48" s="387">
        <f t="shared" ca="1" si="92"/>
        <v>0</v>
      </c>
      <c r="DH48" s="387">
        <f t="shared" ca="1" si="92"/>
        <v>0</v>
      </c>
      <c r="DI48" s="387">
        <f t="shared" ca="1" si="92"/>
        <v>0</v>
      </c>
      <c r="DJ48" s="387">
        <f t="shared" ca="1" si="92"/>
        <v>0</v>
      </c>
      <c r="DK48" s="387">
        <f t="shared" ca="1" si="92"/>
        <v>0</v>
      </c>
      <c r="DL48" s="387">
        <f t="shared" ca="1" si="92"/>
        <v>0</v>
      </c>
      <c r="DM48" s="387">
        <f t="shared" ca="1" si="92"/>
        <v>0</v>
      </c>
      <c r="DN48" s="387">
        <f t="shared" ca="1" si="92"/>
        <v>0</v>
      </c>
      <c r="DO48" s="387">
        <f t="shared" ca="1" si="92"/>
        <v>0</v>
      </c>
      <c r="DP48" s="387">
        <f t="shared" ref="DP48:DY57" ca="1" si="93">IF(OR(DP$6&lt;YEAR($T48),DP$6&gt;YEAR($U48)),0,IF(AND(DP$6&gt;YEAR($T48),DP$6&lt;YEAR($U48)),$CH48,IF(DP$6=YEAR($T48),$CI48,IF(DP$6=YEAR($U48),IF($CJ48=0,$CH48,$CJ48)))))</f>
        <v>0</v>
      </c>
      <c r="DQ48" s="387">
        <f t="shared" ca="1" si="93"/>
        <v>0</v>
      </c>
      <c r="DR48" s="387">
        <f t="shared" ca="1" si="93"/>
        <v>0</v>
      </c>
      <c r="DS48" s="387">
        <f t="shared" ca="1" si="93"/>
        <v>0</v>
      </c>
      <c r="DT48" s="387">
        <f t="shared" ca="1" si="93"/>
        <v>0</v>
      </c>
      <c r="DU48" s="387">
        <f t="shared" ca="1" si="93"/>
        <v>0</v>
      </c>
      <c r="DV48" s="387">
        <f t="shared" ca="1" si="93"/>
        <v>0</v>
      </c>
      <c r="DW48" s="387">
        <f t="shared" ca="1" si="93"/>
        <v>0</v>
      </c>
      <c r="DX48" s="387">
        <f t="shared" ca="1" si="93"/>
        <v>0</v>
      </c>
      <c r="DY48" s="387">
        <f t="shared" ca="1" si="93"/>
        <v>0</v>
      </c>
      <c r="DZ48" s="387">
        <f t="shared" ref="DZ48:EM57" ca="1" si="94">IF(OR(DZ$6&lt;YEAR($T48),DZ$6&gt;YEAR($U48)),0,IF(AND(DZ$6&gt;YEAR($T48),DZ$6&lt;YEAR($U48)),$CH48,IF(DZ$6=YEAR($T48),$CI48,IF(DZ$6=YEAR($U48),IF($CJ48=0,$CH48,$CJ48)))))</f>
        <v>0</v>
      </c>
      <c r="EA48" s="387">
        <f t="shared" ca="1" si="94"/>
        <v>0</v>
      </c>
      <c r="EB48" s="387">
        <f t="shared" ca="1" si="94"/>
        <v>0</v>
      </c>
      <c r="EC48" s="387">
        <f t="shared" ca="1" si="94"/>
        <v>0</v>
      </c>
      <c r="ED48" s="387">
        <f t="shared" ca="1" si="94"/>
        <v>0</v>
      </c>
      <c r="EE48" s="387">
        <f t="shared" ca="1" si="94"/>
        <v>0</v>
      </c>
      <c r="EF48" s="387">
        <f t="shared" ca="1" si="94"/>
        <v>0</v>
      </c>
      <c r="EG48" s="387">
        <f t="shared" ca="1" si="94"/>
        <v>0</v>
      </c>
      <c r="EH48" s="387">
        <f t="shared" ca="1" si="94"/>
        <v>0</v>
      </c>
      <c r="EI48" s="387">
        <f t="shared" ca="1" si="94"/>
        <v>0</v>
      </c>
      <c r="EJ48" s="387">
        <f t="shared" ca="1" si="94"/>
        <v>0</v>
      </c>
      <c r="EK48" s="387">
        <f t="shared" ca="1" si="94"/>
        <v>0</v>
      </c>
      <c r="EL48" s="387">
        <f t="shared" ca="1" si="94"/>
        <v>0</v>
      </c>
      <c r="EM48" s="387">
        <f t="shared" ca="1" si="94"/>
        <v>0</v>
      </c>
      <c r="EO48" s="695">
        <f t="shared" si="41"/>
        <v>1</v>
      </c>
      <c r="EP48" s="119">
        <f t="shared" si="42"/>
        <v>1</v>
      </c>
    </row>
    <row r="49" spans="1:146">
      <c r="A49" s="122">
        <v>42</v>
      </c>
      <c r="B49" s="550"/>
      <c r="C49" s="529"/>
      <c r="D49" s="530"/>
      <c r="E49" s="530"/>
      <c r="F49" s="531"/>
      <c r="G49" s="532" t="s">
        <v>381</v>
      </c>
      <c r="H49" s="529"/>
      <c r="I49" s="540"/>
      <c r="J49" s="540"/>
      <c r="K49" s="539"/>
      <c r="L49" s="747">
        <f>IF(ISBLANK(K49),,IF(K49&lt;'Grille des taux interet'!$B$2,'Grille des taux interet'!$C$2,IF(K49&lt;'Grille des taux interet'!$B$3,'Grille des taux interet'!$C$3,IF(K49&lt;'Grille des taux interet'!B$4,'Grille des taux interet'!$C$4,IF(K49&lt;='Grille des taux interet'!$B$5,'Grille des taux interet'!$C$5,"RIEN")))))</f>
        <v>0</v>
      </c>
      <c r="M49" s="602">
        <f t="shared" si="73"/>
        <v>0</v>
      </c>
      <c r="N49" s="663" t="str">
        <f t="shared" si="38"/>
        <v/>
      </c>
      <c r="O49" s="649"/>
      <c r="P49" s="649"/>
      <c r="Q49" s="649"/>
      <c r="R49" s="649"/>
      <c r="S49" s="656"/>
      <c r="T49" s="385">
        <f t="shared" ca="1" si="74"/>
        <v>0</v>
      </c>
      <c r="U49" s="385">
        <f t="shared" ca="1" si="75"/>
        <v>0</v>
      </c>
      <c r="V49" s="386">
        <f t="shared" si="76"/>
        <v>0</v>
      </c>
      <c r="W49" s="386">
        <f t="shared" ca="1" si="77"/>
        <v>0</v>
      </c>
      <c r="X49" s="386">
        <f t="shared" ca="1" si="78"/>
        <v>0</v>
      </c>
      <c r="Y49" s="389">
        <f t="shared" si="79"/>
        <v>1900</v>
      </c>
      <c r="Z49" s="387">
        <f t="shared" ca="1" si="85"/>
        <v>0</v>
      </c>
      <c r="AA49" s="387">
        <f t="shared" ca="1" si="85"/>
        <v>0</v>
      </c>
      <c r="AB49" s="387">
        <f t="shared" ca="1" si="85"/>
        <v>0</v>
      </c>
      <c r="AC49" s="387">
        <f t="shared" ca="1" si="85"/>
        <v>0</v>
      </c>
      <c r="AD49" s="387">
        <f t="shared" ca="1" si="85"/>
        <v>0</v>
      </c>
      <c r="AE49" s="387">
        <f t="shared" ca="1" si="85"/>
        <v>0</v>
      </c>
      <c r="AF49" s="387">
        <f t="shared" ca="1" si="85"/>
        <v>0</v>
      </c>
      <c r="AG49" s="387">
        <f t="shared" ca="1" si="85"/>
        <v>0</v>
      </c>
      <c r="AH49" s="387">
        <f t="shared" ca="1" si="85"/>
        <v>0</v>
      </c>
      <c r="AI49" s="387">
        <f t="shared" ca="1" si="85"/>
        <v>0</v>
      </c>
      <c r="AJ49" s="387">
        <f t="shared" ca="1" si="86"/>
        <v>0</v>
      </c>
      <c r="AK49" s="387">
        <f t="shared" ca="1" si="86"/>
        <v>0</v>
      </c>
      <c r="AL49" s="387">
        <f t="shared" ca="1" si="86"/>
        <v>0</v>
      </c>
      <c r="AM49" s="387">
        <f t="shared" ca="1" si="86"/>
        <v>0</v>
      </c>
      <c r="AN49" s="387">
        <f t="shared" ca="1" si="86"/>
        <v>0</v>
      </c>
      <c r="AO49" s="387">
        <f t="shared" ca="1" si="86"/>
        <v>0</v>
      </c>
      <c r="AP49" s="387">
        <f t="shared" ca="1" si="86"/>
        <v>0</v>
      </c>
      <c r="AQ49" s="387">
        <f t="shared" ca="1" si="86"/>
        <v>0</v>
      </c>
      <c r="AR49" s="387">
        <f t="shared" ca="1" si="86"/>
        <v>0</v>
      </c>
      <c r="AS49" s="387">
        <f t="shared" ca="1" si="86"/>
        <v>0</v>
      </c>
      <c r="AT49" s="387">
        <f t="shared" ca="1" si="87"/>
        <v>0</v>
      </c>
      <c r="AU49" s="387">
        <f t="shared" ca="1" si="87"/>
        <v>0</v>
      </c>
      <c r="AV49" s="387">
        <f t="shared" ca="1" si="87"/>
        <v>0</v>
      </c>
      <c r="AW49" s="387">
        <f t="shared" ca="1" si="87"/>
        <v>0</v>
      </c>
      <c r="AX49" s="387">
        <f t="shared" ca="1" si="87"/>
        <v>0</v>
      </c>
      <c r="AY49" s="387">
        <f t="shared" ca="1" si="87"/>
        <v>0</v>
      </c>
      <c r="AZ49" s="387">
        <f t="shared" ca="1" si="87"/>
        <v>0</v>
      </c>
      <c r="BA49" s="387">
        <f t="shared" ca="1" si="87"/>
        <v>0</v>
      </c>
      <c r="BB49" s="387">
        <f t="shared" ca="1" si="87"/>
        <v>0</v>
      </c>
      <c r="BC49" s="387">
        <f t="shared" ca="1" si="87"/>
        <v>0</v>
      </c>
      <c r="BD49" s="387">
        <f t="shared" ca="1" si="88"/>
        <v>0</v>
      </c>
      <c r="BE49" s="387">
        <f t="shared" ca="1" si="88"/>
        <v>0</v>
      </c>
      <c r="BF49" s="387">
        <f t="shared" ca="1" si="88"/>
        <v>0</v>
      </c>
      <c r="BG49" s="387">
        <f t="shared" ca="1" si="88"/>
        <v>0</v>
      </c>
      <c r="BH49" s="387">
        <f t="shared" ca="1" si="88"/>
        <v>0</v>
      </c>
      <c r="BI49" s="387">
        <f t="shared" ca="1" si="88"/>
        <v>0</v>
      </c>
      <c r="BJ49" s="387">
        <f t="shared" ca="1" si="88"/>
        <v>0</v>
      </c>
      <c r="BK49" s="387">
        <f t="shared" ca="1" si="88"/>
        <v>0</v>
      </c>
      <c r="BL49" s="387">
        <f t="shared" ca="1" si="88"/>
        <v>0</v>
      </c>
      <c r="BM49" s="387">
        <f t="shared" ca="1" si="88"/>
        <v>0</v>
      </c>
      <c r="BN49" s="387">
        <f t="shared" ca="1" si="89"/>
        <v>0</v>
      </c>
      <c r="BO49" s="387">
        <f t="shared" ca="1" si="89"/>
        <v>0</v>
      </c>
      <c r="BP49" s="387">
        <f t="shared" ca="1" si="89"/>
        <v>0</v>
      </c>
      <c r="BQ49" s="387">
        <f t="shared" ca="1" si="89"/>
        <v>0</v>
      </c>
      <c r="BR49" s="387">
        <f t="shared" ca="1" si="89"/>
        <v>0</v>
      </c>
      <c r="BS49" s="387">
        <f t="shared" ca="1" si="89"/>
        <v>0</v>
      </c>
      <c r="BT49" s="387">
        <f t="shared" ca="1" si="89"/>
        <v>0</v>
      </c>
      <c r="BU49" s="387">
        <f t="shared" ca="1" si="89"/>
        <v>0</v>
      </c>
      <c r="BV49" s="387">
        <f t="shared" ca="1" si="89"/>
        <v>0</v>
      </c>
      <c r="BW49" s="387">
        <f t="shared" ca="1" si="89"/>
        <v>0</v>
      </c>
      <c r="BX49" s="387">
        <f t="shared" ca="1" si="89"/>
        <v>0</v>
      </c>
      <c r="BY49" s="387">
        <f t="shared" ca="1" si="89"/>
        <v>0</v>
      </c>
      <c r="BZ49" s="387">
        <f t="shared" ca="1" si="89"/>
        <v>0</v>
      </c>
      <c r="CA49" s="387">
        <f t="shared" ca="1" si="89"/>
        <v>0</v>
      </c>
      <c r="CF49" s="385">
        <f t="shared" ca="1" si="80"/>
        <v>0</v>
      </c>
      <c r="CG49" s="385">
        <f t="shared" ca="1" si="81"/>
        <v>0</v>
      </c>
      <c r="CH49" s="386">
        <f t="shared" si="82"/>
        <v>0</v>
      </c>
      <c r="CI49" s="386">
        <f t="shared" ca="1" si="83"/>
        <v>0</v>
      </c>
      <c r="CJ49" s="386">
        <f t="shared" ca="1" si="84"/>
        <v>0</v>
      </c>
      <c r="CK49" s="389"/>
      <c r="CL49" s="387">
        <f t="shared" ca="1" si="90"/>
        <v>0</v>
      </c>
      <c r="CM49" s="387">
        <f t="shared" ca="1" si="90"/>
        <v>0</v>
      </c>
      <c r="CN49" s="387">
        <f t="shared" ca="1" si="90"/>
        <v>0</v>
      </c>
      <c r="CO49" s="387">
        <f t="shared" ca="1" si="90"/>
        <v>0</v>
      </c>
      <c r="CP49" s="387">
        <f t="shared" ca="1" si="90"/>
        <v>0</v>
      </c>
      <c r="CQ49" s="387">
        <f t="shared" ca="1" si="90"/>
        <v>0</v>
      </c>
      <c r="CR49" s="387">
        <f t="shared" ca="1" si="90"/>
        <v>0</v>
      </c>
      <c r="CS49" s="387">
        <f t="shared" ca="1" si="90"/>
        <v>0</v>
      </c>
      <c r="CT49" s="387">
        <f t="shared" ca="1" si="90"/>
        <v>0</v>
      </c>
      <c r="CU49" s="387">
        <f t="shared" ca="1" si="90"/>
        <v>0</v>
      </c>
      <c r="CV49" s="387">
        <f t="shared" ca="1" si="91"/>
        <v>0</v>
      </c>
      <c r="CW49" s="387">
        <f t="shared" ca="1" si="91"/>
        <v>0</v>
      </c>
      <c r="CX49" s="387">
        <f t="shared" ca="1" si="91"/>
        <v>0</v>
      </c>
      <c r="CY49" s="387">
        <f t="shared" ca="1" si="91"/>
        <v>0</v>
      </c>
      <c r="CZ49" s="387">
        <f t="shared" ca="1" si="91"/>
        <v>0</v>
      </c>
      <c r="DA49" s="387">
        <f t="shared" ca="1" si="91"/>
        <v>0</v>
      </c>
      <c r="DB49" s="387">
        <f t="shared" ca="1" si="91"/>
        <v>0</v>
      </c>
      <c r="DC49" s="387">
        <f t="shared" ca="1" si="91"/>
        <v>0</v>
      </c>
      <c r="DD49" s="387">
        <f t="shared" ca="1" si="91"/>
        <v>0</v>
      </c>
      <c r="DE49" s="387">
        <f t="shared" ca="1" si="91"/>
        <v>0</v>
      </c>
      <c r="DF49" s="387">
        <f t="shared" ca="1" si="92"/>
        <v>0</v>
      </c>
      <c r="DG49" s="387">
        <f t="shared" ca="1" si="92"/>
        <v>0</v>
      </c>
      <c r="DH49" s="387">
        <f t="shared" ca="1" si="92"/>
        <v>0</v>
      </c>
      <c r="DI49" s="387">
        <f t="shared" ca="1" si="92"/>
        <v>0</v>
      </c>
      <c r="DJ49" s="387">
        <f t="shared" ca="1" si="92"/>
        <v>0</v>
      </c>
      <c r="DK49" s="387">
        <f t="shared" ca="1" si="92"/>
        <v>0</v>
      </c>
      <c r="DL49" s="387">
        <f t="shared" ca="1" si="92"/>
        <v>0</v>
      </c>
      <c r="DM49" s="387">
        <f t="shared" ca="1" si="92"/>
        <v>0</v>
      </c>
      <c r="DN49" s="387">
        <f t="shared" ca="1" si="92"/>
        <v>0</v>
      </c>
      <c r="DO49" s="387">
        <f t="shared" ca="1" si="92"/>
        <v>0</v>
      </c>
      <c r="DP49" s="387">
        <f t="shared" ca="1" si="93"/>
        <v>0</v>
      </c>
      <c r="DQ49" s="387">
        <f t="shared" ca="1" si="93"/>
        <v>0</v>
      </c>
      <c r="DR49" s="387">
        <f t="shared" ca="1" si="93"/>
        <v>0</v>
      </c>
      <c r="DS49" s="387">
        <f t="shared" ca="1" si="93"/>
        <v>0</v>
      </c>
      <c r="DT49" s="387">
        <f t="shared" ca="1" si="93"/>
        <v>0</v>
      </c>
      <c r="DU49" s="387">
        <f t="shared" ca="1" si="93"/>
        <v>0</v>
      </c>
      <c r="DV49" s="387">
        <f t="shared" ca="1" si="93"/>
        <v>0</v>
      </c>
      <c r="DW49" s="387">
        <f t="shared" ca="1" si="93"/>
        <v>0</v>
      </c>
      <c r="DX49" s="387">
        <f t="shared" ca="1" si="93"/>
        <v>0</v>
      </c>
      <c r="DY49" s="387">
        <f t="shared" ca="1" si="93"/>
        <v>0</v>
      </c>
      <c r="DZ49" s="387">
        <f t="shared" ca="1" si="94"/>
        <v>0</v>
      </c>
      <c r="EA49" s="387">
        <f t="shared" ca="1" si="94"/>
        <v>0</v>
      </c>
      <c r="EB49" s="387">
        <f t="shared" ca="1" si="94"/>
        <v>0</v>
      </c>
      <c r="EC49" s="387">
        <f t="shared" ca="1" si="94"/>
        <v>0</v>
      </c>
      <c r="ED49" s="387">
        <f t="shared" ca="1" si="94"/>
        <v>0</v>
      </c>
      <c r="EE49" s="387">
        <f t="shared" ca="1" si="94"/>
        <v>0</v>
      </c>
      <c r="EF49" s="387">
        <f t="shared" ca="1" si="94"/>
        <v>0</v>
      </c>
      <c r="EG49" s="387">
        <f t="shared" ca="1" si="94"/>
        <v>0</v>
      </c>
      <c r="EH49" s="387">
        <f t="shared" ca="1" si="94"/>
        <v>0</v>
      </c>
      <c r="EI49" s="387">
        <f t="shared" ca="1" si="94"/>
        <v>0</v>
      </c>
      <c r="EJ49" s="387">
        <f t="shared" ca="1" si="94"/>
        <v>0</v>
      </c>
      <c r="EK49" s="387">
        <f t="shared" ca="1" si="94"/>
        <v>0</v>
      </c>
      <c r="EL49" s="387">
        <f t="shared" ca="1" si="94"/>
        <v>0</v>
      </c>
      <c r="EM49" s="387">
        <f t="shared" ca="1" si="94"/>
        <v>0</v>
      </c>
      <c r="EO49" s="695">
        <f t="shared" si="41"/>
        <v>1</v>
      </c>
      <c r="EP49" s="119">
        <f t="shared" si="42"/>
        <v>1</v>
      </c>
    </row>
    <row r="50" spans="1:146">
      <c r="A50" s="122">
        <v>43</v>
      </c>
      <c r="B50" s="551"/>
      <c r="C50" s="529"/>
      <c r="D50" s="530"/>
      <c r="E50" s="530"/>
      <c r="F50" s="531"/>
      <c r="G50" s="532" t="s">
        <v>381</v>
      </c>
      <c r="H50" s="529"/>
      <c r="I50" s="540"/>
      <c r="J50" s="540"/>
      <c r="K50" s="539"/>
      <c r="L50" s="747">
        <f>IF(ISBLANK(K50),,IF(K50&lt;'Grille des taux interet'!$B$2,'Grille des taux interet'!$C$2,IF(K50&lt;'Grille des taux interet'!$B$3,'Grille des taux interet'!$C$3,IF(K50&lt;'Grille des taux interet'!B$4,'Grille des taux interet'!$C$4,IF(K50&lt;='Grille des taux interet'!$B$5,'Grille des taux interet'!$C$5,"RIEN")))))</f>
        <v>0</v>
      </c>
      <c r="M50" s="602">
        <f t="shared" si="73"/>
        <v>0</v>
      </c>
      <c r="N50" s="663" t="str">
        <f t="shared" si="38"/>
        <v/>
      </c>
      <c r="O50" s="649"/>
      <c r="P50" s="649"/>
      <c r="Q50" s="649"/>
      <c r="R50" s="649"/>
      <c r="S50" s="656"/>
      <c r="T50" s="385">
        <f t="shared" ca="1" si="74"/>
        <v>0</v>
      </c>
      <c r="U50" s="385">
        <f t="shared" ca="1" si="75"/>
        <v>0</v>
      </c>
      <c r="V50" s="386">
        <f t="shared" si="76"/>
        <v>0</v>
      </c>
      <c r="W50" s="386">
        <f t="shared" ca="1" si="77"/>
        <v>0</v>
      </c>
      <c r="X50" s="386">
        <f t="shared" ca="1" si="78"/>
        <v>0</v>
      </c>
      <c r="Y50" s="389">
        <f t="shared" si="79"/>
        <v>1900</v>
      </c>
      <c r="Z50" s="387">
        <f t="shared" ca="1" si="85"/>
        <v>0</v>
      </c>
      <c r="AA50" s="387">
        <f t="shared" ca="1" si="85"/>
        <v>0</v>
      </c>
      <c r="AB50" s="387">
        <f t="shared" ca="1" si="85"/>
        <v>0</v>
      </c>
      <c r="AC50" s="387">
        <f t="shared" ca="1" si="85"/>
        <v>0</v>
      </c>
      <c r="AD50" s="387">
        <f t="shared" ca="1" si="85"/>
        <v>0</v>
      </c>
      <c r="AE50" s="387">
        <f t="shared" ca="1" si="85"/>
        <v>0</v>
      </c>
      <c r="AF50" s="387">
        <f t="shared" ca="1" si="85"/>
        <v>0</v>
      </c>
      <c r="AG50" s="387">
        <f t="shared" ca="1" si="85"/>
        <v>0</v>
      </c>
      <c r="AH50" s="387">
        <f t="shared" ca="1" si="85"/>
        <v>0</v>
      </c>
      <c r="AI50" s="387">
        <f t="shared" ca="1" si="85"/>
        <v>0</v>
      </c>
      <c r="AJ50" s="387">
        <f t="shared" ca="1" si="86"/>
        <v>0</v>
      </c>
      <c r="AK50" s="387">
        <f t="shared" ca="1" si="86"/>
        <v>0</v>
      </c>
      <c r="AL50" s="387">
        <f t="shared" ca="1" si="86"/>
        <v>0</v>
      </c>
      <c r="AM50" s="387">
        <f t="shared" ca="1" si="86"/>
        <v>0</v>
      </c>
      <c r="AN50" s="387">
        <f t="shared" ca="1" si="86"/>
        <v>0</v>
      </c>
      <c r="AO50" s="387">
        <f t="shared" ca="1" si="86"/>
        <v>0</v>
      </c>
      <c r="AP50" s="387">
        <f t="shared" ca="1" si="86"/>
        <v>0</v>
      </c>
      <c r="AQ50" s="387">
        <f t="shared" ca="1" si="86"/>
        <v>0</v>
      </c>
      <c r="AR50" s="387">
        <f t="shared" ca="1" si="86"/>
        <v>0</v>
      </c>
      <c r="AS50" s="387">
        <f t="shared" ca="1" si="86"/>
        <v>0</v>
      </c>
      <c r="AT50" s="387">
        <f t="shared" ca="1" si="87"/>
        <v>0</v>
      </c>
      <c r="AU50" s="387">
        <f t="shared" ca="1" si="87"/>
        <v>0</v>
      </c>
      <c r="AV50" s="387">
        <f t="shared" ca="1" si="87"/>
        <v>0</v>
      </c>
      <c r="AW50" s="387">
        <f t="shared" ca="1" si="87"/>
        <v>0</v>
      </c>
      <c r="AX50" s="387">
        <f t="shared" ca="1" si="87"/>
        <v>0</v>
      </c>
      <c r="AY50" s="387">
        <f t="shared" ca="1" si="87"/>
        <v>0</v>
      </c>
      <c r="AZ50" s="387">
        <f t="shared" ca="1" si="87"/>
        <v>0</v>
      </c>
      <c r="BA50" s="387">
        <f t="shared" ca="1" si="87"/>
        <v>0</v>
      </c>
      <c r="BB50" s="387">
        <f t="shared" ca="1" si="87"/>
        <v>0</v>
      </c>
      <c r="BC50" s="387">
        <f t="shared" ca="1" si="87"/>
        <v>0</v>
      </c>
      <c r="BD50" s="387">
        <f t="shared" ca="1" si="88"/>
        <v>0</v>
      </c>
      <c r="BE50" s="387">
        <f t="shared" ca="1" si="88"/>
        <v>0</v>
      </c>
      <c r="BF50" s="387">
        <f t="shared" ca="1" si="88"/>
        <v>0</v>
      </c>
      <c r="BG50" s="387">
        <f t="shared" ca="1" si="88"/>
        <v>0</v>
      </c>
      <c r="BH50" s="387">
        <f t="shared" ca="1" si="88"/>
        <v>0</v>
      </c>
      <c r="BI50" s="387">
        <f t="shared" ca="1" si="88"/>
        <v>0</v>
      </c>
      <c r="BJ50" s="387">
        <f t="shared" ca="1" si="88"/>
        <v>0</v>
      </c>
      <c r="BK50" s="387">
        <f t="shared" ca="1" si="88"/>
        <v>0</v>
      </c>
      <c r="BL50" s="387">
        <f t="shared" ca="1" si="88"/>
        <v>0</v>
      </c>
      <c r="BM50" s="387">
        <f t="shared" ca="1" si="88"/>
        <v>0</v>
      </c>
      <c r="BN50" s="387">
        <f t="shared" ca="1" si="89"/>
        <v>0</v>
      </c>
      <c r="BO50" s="387">
        <f t="shared" ca="1" si="89"/>
        <v>0</v>
      </c>
      <c r="BP50" s="387">
        <f t="shared" ca="1" si="89"/>
        <v>0</v>
      </c>
      <c r="BQ50" s="387">
        <f t="shared" ca="1" si="89"/>
        <v>0</v>
      </c>
      <c r="BR50" s="387">
        <f t="shared" ca="1" si="89"/>
        <v>0</v>
      </c>
      <c r="BS50" s="387">
        <f t="shared" ca="1" si="89"/>
        <v>0</v>
      </c>
      <c r="BT50" s="387">
        <f t="shared" ca="1" si="89"/>
        <v>0</v>
      </c>
      <c r="BU50" s="387">
        <f t="shared" ca="1" si="89"/>
        <v>0</v>
      </c>
      <c r="BV50" s="387">
        <f t="shared" ca="1" si="89"/>
        <v>0</v>
      </c>
      <c r="BW50" s="387">
        <f t="shared" ca="1" si="89"/>
        <v>0</v>
      </c>
      <c r="BX50" s="387">
        <f t="shared" ca="1" si="89"/>
        <v>0</v>
      </c>
      <c r="BY50" s="387">
        <f t="shared" ca="1" si="89"/>
        <v>0</v>
      </c>
      <c r="BZ50" s="387">
        <f t="shared" ca="1" si="89"/>
        <v>0</v>
      </c>
      <c r="CA50" s="387">
        <f t="shared" ca="1" si="89"/>
        <v>0</v>
      </c>
      <c r="CF50" s="385">
        <f t="shared" ca="1" si="80"/>
        <v>0</v>
      </c>
      <c r="CG50" s="385">
        <f t="shared" ca="1" si="81"/>
        <v>0</v>
      </c>
      <c r="CH50" s="386">
        <f t="shared" si="82"/>
        <v>0</v>
      </c>
      <c r="CI50" s="386">
        <f t="shared" ca="1" si="83"/>
        <v>0</v>
      </c>
      <c r="CJ50" s="386">
        <f t="shared" ca="1" si="84"/>
        <v>0</v>
      </c>
      <c r="CK50" s="389"/>
      <c r="CL50" s="387">
        <f t="shared" ca="1" si="90"/>
        <v>0</v>
      </c>
      <c r="CM50" s="387">
        <f t="shared" ca="1" si="90"/>
        <v>0</v>
      </c>
      <c r="CN50" s="387">
        <f t="shared" ca="1" si="90"/>
        <v>0</v>
      </c>
      <c r="CO50" s="387">
        <f t="shared" ca="1" si="90"/>
        <v>0</v>
      </c>
      <c r="CP50" s="387">
        <f t="shared" ca="1" si="90"/>
        <v>0</v>
      </c>
      <c r="CQ50" s="387">
        <f t="shared" ca="1" si="90"/>
        <v>0</v>
      </c>
      <c r="CR50" s="387">
        <f t="shared" ca="1" si="90"/>
        <v>0</v>
      </c>
      <c r="CS50" s="387">
        <f t="shared" ca="1" si="90"/>
        <v>0</v>
      </c>
      <c r="CT50" s="387">
        <f t="shared" ca="1" si="90"/>
        <v>0</v>
      </c>
      <c r="CU50" s="387">
        <f t="shared" ca="1" si="90"/>
        <v>0</v>
      </c>
      <c r="CV50" s="387">
        <f t="shared" ca="1" si="91"/>
        <v>0</v>
      </c>
      <c r="CW50" s="387">
        <f t="shared" ca="1" si="91"/>
        <v>0</v>
      </c>
      <c r="CX50" s="387">
        <f t="shared" ca="1" si="91"/>
        <v>0</v>
      </c>
      <c r="CY50" s="387">
        <f t="shared" ca="1" si="91"/>
        <v>0</v>
      </c>
      <c r="CZ50" s="387">
        <f t="shared" ca="1" si="91"/>
        <v>0</v>
      </c>
      <c r="DA50" s="387">
        <f t="shared" ca="1" si="91"/>
        <v>0</v>
      </c>
      <c r="DB50" s="387">
        <f t="shared" ca="1" si="91"/>
        <v>0</v>
      </c>
      <c r="DC50" s="387">
        <f t="shared" ca="1" si="91"/>
        <v>0</v>
      </c>
      <c r="DD50" s="387">
        <f t="shared" ca="1" si="91"/>
        <v>0</v>
      </c>
      <c r="DE50" s="387">
        <f t="shared" ca="1" si="91"/>
        <v>0</v>
      </c>
      <c r="DF50" s="387">
        <f t="shared" ca="1" si="92"/>
        <v>0</v>
      </c>
      <c r="DG50" s="387">
        <f t="shared" ca="1" si="92"/>
        <v>0</v>
      </c>
      <c r="DH50" s="387">
        <f t="shared" ca="1" si="92"/>
        <v>0</v>
      </c>
      <c r="DI50" s="387">
        <f t="shared" ca="1" si="92"/>
        <v>0</v>
      </c>
      <c r="DJ50" s="387">
        <f t="shared" ca="1" si="92"/>
        <v>0</v>
      </c>
      <c r="DK50" s="387">
        <f t="shared" ca="1" si="92"/>
        <v>0</v>
      </c>
      <c r="DL50" s="387">
        <f t="shared" ca="1" si="92"/>
        <v>0</v>
      </c>
      <c r="DM50" s="387">
        <f t="shared" ca="1" si="92"/>
        <v>0</v>
      </c>
      <c r="DN50" s="387">
        <f t="shared" ca="1" si="92"/>
        <v>0</v>
      </c>
      <c r="DO50" s="387">
        <f t="shared" ca="1" si="92"/>
        <v>0</v>
      </c>
      <c r="DP50" s="387">
        <f t="shared" ca="1" si="93"/>
        <v>0</v>
      </c>
      <c r="DQ50" s="387">
        <f t="shared" ca="1" si="93"/>
        <v>0</v>
      </c>
      <c r="DR50" s="387">
        <f t="shared" ca="1" si="93"/>
        <v>0</v>
      </c>
      <c r="DS50" s="387">
        <f t="shared" ca="1" si="93"/>
        <v>0</v>
      </c>
      <c r="DT50" s="387">
        <f t="shared" ca="1" si="93"/>
        <v>0</v>
      </c>
      <c r="DU50" s="387">
        <f t="shared" ca="1" si="93"/>
        <v>0</v>
      </c>
      <c r="DV50" s="387">
        <f t="shared" ca="1" si="93"/>
        <v>0</v>
      </c>
      <c r="DW50" s="387">
        <f t="shared" ca="1" si="93"/>
        <v>0</v>
      </c>
      <c r="DX50" s="387">
        <f t="shared" ca="1" si="93"/>
        <v>0</v>
      </c>
      <c r="DY50" s="387">
        <f t="shared" ca="1" si="93"/>
        <v>0</v>
      </c>
      <c r="DZ50" s="387">
        <f t="shared" ca="1" si="94"/>
        <v>0</v>
      </c>
      <c r="EA50" s="387">
        <f t="shared" ca="1" si="94"/>
        <v>0</v>
      </c>
      <c r="EB50" s="387">
        <f t="shared" ca="1" si="94"/>
        <v>0</v>
      </c>
      <c r="EC50" s="387">
        <f t="shared" ca="1" si="94"/>
        <v>0</v>
      </c>
      <c r="ED50" s="387">
        <f t="shared" ca="1" si="94"/>
        <v>0</v>
      </c>
      <c r="EE50" s="387">
        <f t="shared" ca="1" si="94"/>
        <v>0</v>
      </c>
      <c r="EF50" s="387">
        <f t="shared" ca="1" si="94"/>
        <v>0</v>
      </c>
      <c r="EG50" s="387">
        <f t="shared" ca="1" si="94"/>
        <v>0</v>
      </c>
      <c r="EH50" s="387">
        <f t="shared" ca="1" si="94"/>
        <v>0</v>
      </c>
      <c r="EI50" s="387">
        <f t="shared" ca="1" si="94"/>
        <v>0</v>
      </c>
      <c r="EJ50" s="387">
        <f t="shared" ca="1" si="94"/>
        <v>0</v>
      </c>
      <c r="EK50" s="387">
        <f t="shared" ca="1" si="94"/>
        <v>0</v>
      </c>
      <c r="EL50" s="387">
        <f t="shared" ca="1" si="94"/>
        <v>0</v>
      </c>
      <c r="EM50" s="387">
        <f t="shared" ca="1" si="94"/>
        <v>0</v>
      </c>
      <c r="EO50" s="695">
        <f t="shared" si="41"/>
        <v>1</v>
      </c>
      <c r="EP50" s="119">
        <f t="shared" si="42"/>
        <v>1</v>
      </c>
    </row>
    <row r="51" spans="1:146">
      <c r="A51" s="122">
        <v>44</v>
      </c>
      <c r="B51" s="551"/>
      <c r="C51" s="529"/>
      <c r="D51" s="530"/>
      <c r="E51" s="530"/>
      <c r="F51" s="531"/>
      <c r="G51" s="532" t="s">
        <v>381</v>
      </c>
      <c r="H51" s="529"/>
      <c r="I51" s="540"/>
      <c r="J51" s="540"/>
      <c r="K51" s="539"/>
      <c r="L51" s="747">
        <f>IF(ISBLANK(K51),,IF(K51&lt;'Grille des taux interet'!$B$2,'Grille des taux interet'!$C$2,IF(K51&lt;'Grille des taux interet'!$B$3,'Grille des taux interet'!$C$3,IF(K51&lt;'Grille des taux interet'!B$4,'Grille des taux interet'!$C$4,IF(K51&lt;='Grille des taux interet'!$B$5,'Grille des taux interet'!$C$5,"RIEN")))))</f>
        <v>0</v>
      </c>
      <c r="M51" s="602">
        <f t="shared" si="73"/>
        <v>0</v>
      </c>
      <c r="N51" s="663" t="str">
        <f t="shared" si="38"/>
        <v/>
      </c>
      <c r="O51" s="649"/>
      <c r="P51" s="649"/>
      <c r="Q51" s="649"/>
      <c r="R51" s="649"/>
      <c r="S51" s="656"/>
      <c r="T51" s="385">
        <f t="shared" ca="1" si="74"/>
        <v>0</v>
      </c>
      <c r="U51" s="385">
        <f t="shared" ca="1" si="75"/>
        <v>0</v>
      </c>
      <c r="V51" s="386">
        <f t="shared" si="76"/>
        <v>0</v>
      </c>
      <c r="W51" s="386">
        <f t="shared" ca="1" si="77"/>
        <v>0</v>
      </c>
      <c r="X51" s="386">
        <f t="shared" ca="1" si="78"/>
        <v>0</v>
      </c>
      <c r="Y51" s="389">
        <f t="shared" si="79"/>
        <v>1900</v>
      </c>
      <c r="Z51" s="387">
        <f t="shared" ca="1" si="85"/>
        <v>0</v>
      </c>
      <c r="AA51" s="387">
        <f t="shared" ca="1" si="85"/>
        <v>0</v>
      </c>
      <c r="AB51" s="387">
        <f t="shared" ca="1" si="85"/>
        <v>0</v>
      </c>
      <c r="AC51" s="387">
        <f t="shared" ca="1" si="85"/>
        <v>0</v>
      </c>
      <c r="AD51" s="387">
        <f t="shared" ca="1" si="85"/>
        <v>0</v>
      </c>
      <c r="AE51" s="387">
        <f t="shared" ca="1" si="85"/>
        <v>0</v>
      </c>
      <c r="AF51" s="387">
        <f t="shared" ca="1" si="85"/>
        <v>0</v>
      </c>
      <c r="AG51" s="387">
        <f t="shared" ca="1" si="85"/>
        <v>0</v>
      </c>
      <c r="AH51" s="387">
        <f t="shared" ca="1" si="85"/>
        <v>0</v>
      </c>
      <c r="AI51" s="387">
        <f t="shared" ca="1" si="85"/>
        <v>0</v>
      </c>
      <c r="AJ51" s="387">
        <f t="shared" ca="1" si="86"/>
        <v>0</v>
      </c>
      <c r="AK51" s="387">
        <f t="shared" ca="1" si="86"/>
        <v>0</v>
      </c>
      <c r="AL51" s="387">
        <f t="shared" ca="1" si="86"/>
        <v>0</v>
      </c>
      <c r="AM51" s="387">
        <f t="shared" ca="1" si="86"/>
        <v>0</v>
      </c>
      <c r="AN51" s="387">
        <f t="shared" ca="1" si="86"/>
        <v>0</v>
      </c>
      <c r="AO51" s="387">
        <f t="shared" ca="1" si="86"/>
        <v>0</v>
      </c>
      <c r="AP51" s="387">
        <f t="shared" ca="1" si="86"/>
        <v>0</v>
      </c>
      <c r="AQ51" s="387">
        <f t="shared" ca="1" si="86"/>
        <v>0</v>
      </c>
      <c r="AR51" s="387">
        <f t="shared" ca="1" si="86"/>
        <v>0</v>
      </c>
      <c r="AS51" s="387">
        <f t="shared" ca="1" si="86"/>
        <v>0</v>
      </c>
      <c r="AT51" s="387">
        <f t="shared" ca="1" si="87"/>
        <v>0</v>
      </c>
      <c r="AU51" s="387">
        <f t="shared" ca="1" si="87"/>
        <v>0</v>
      </c>
      <c r="AV51" s="387">
        <f t="shared" ca="1" si="87"/>
        <v>0</v>
      </c>
      <c r="AW51" s="387">
        <f t="shared" ca="1" si="87"/>
        <v>0</v>
      </c>
      <c r="AX51" s="387">
        <f t="shared" ca="1" si="87"/>
        <v>0</v>
      </c>
      <c r="AY51" s="387">
        <f t="shared" ca="1" si="87"/>
        <v>0</v>
      </c>
      <c r="AZ51" s="387">
        <f t="shared" ca="1" si="87"/>
        <v>0</v>
      </c>
      <c r="BA51" s="387">
        <f t="shared" ca="1" si="87"/>
        <v>0</v>
      </c>
      <c r="BB51" s="387">
        <f t="shared" ca="1" si="87"/>
        <v>0</v>
      </c>
      <c r="BC51" s="387">
        <f t="shared" ca="1" si="87"/>
        <v>0</v>
      </c>
      <c r="BD51" s="387">
        <f t="shared" ca="1" si="88"/>
        <v>0</v>
      </c>
      <c r="BE51" s="387">
        <f t="shared" ca="1" si="88"/>
        <v>0</v>
      </c>
      <c r="BF51" s="387">
        <f t="shared" ca="1" si="88"/>
        <v>0</v>
      </c>
      <c r="BG51" s="387">
        <f t="shared" ca="1" si="88"/>
        <v>0</v>
      </c>
      <c r="BH51" s="387">
        <f t="shared" ca="1" si="88"/>
        <v>0</v>
      </c>
      <c r="BI51" s="387">
        <f t="shared" ca="1" si="88"/>
        <v>0</v>
      </c>
      <c r="BJ51" s="387">
        <f t="shared" ca="1" si="88"/>
        <v>0</v>
      </c>
      <c r="BK51" s="387">
        <f t="shared" ca="1" si="88"/>
        <v>0</v>
      </c>
      <c r="BL51" s="387">
        <f t="shared" ca="1" si="88"/>
        <v>0</v>
      </c>
      <c r="BM51" s="387">
        <f t="shared" ca="1" si="88"/>
        <v>0</v>
      </c>
      <c r="BN51" s="387">
        <f t="shared" ca="1" si="89"/>
        <v>0</v>
      </c>
      <c r="BO51" s="387">
        <f t="shared" ca="1" si="89"/>
        <v>0</v>
      </c>
      <c r="BP51" s="387">
        <f t="shared" ca="1" si="89"/>
        <v>0</v>
      </c>
      <c r="BQ51" s="387">
        <f t="shared" ca="1" si="89"/>
        <v>0</v>
      </c>
      <c r="BR51" s="387">
        <f t="shared" ca="1" si="89"/>
        <v>0</v>
      </c>
      <c r="BS51" s="387">
        <f t="shared" ca="1" si="89"/>
        <v>0</v>
      </c>
      <c r="BT51" s="387">
        <f t="shared" ca="1" si="89"/>
        <v>0</v>
      </c>
      <c r="BU51" s="387">
        <f t="shared" ca="1" si="89"/>
        <v>0</v>
      </c>
      <c r="BV51" s="387">
        <f t="shared" ca="1" si="89"/>
        <v>0</v>
      </c>
      <c r="BW51" s="387">
        <f t="shared" ca="1" si="89"/>
        <v>0</v>
      </c>
      <c r="BX51" s="387">
        <f t="shared" ca="1" si="89"/>
        <v>0</v>
      </c>
      <c r="BY51" s="387">
        <f t="shared" ca="1" si="89"/>
        <v>0</v>
      </c>
      <c r="BZ51" s="387">
        <f t="shared" ca="1" si="89"/>
        <v>0</v>
      </c>
      <c r="CA51" s="387">
        <f t="shared" ca="1" si="89"/>
        <v>0</v>
      </c>
      <c r="CF51" s="385">
        <f t="shared" ca="1" si="80"/>
        <v>0</v>
      </c>
      <c r="CG51" s="385">
        <f t="shared" ca="1" si="81"/>
        <v>0</v>
      </c>
      <c r="CH51" s="386">
        <f t="shared" si="82"/>
        <v>0</v>
      </c>
      <c r="CI51" s="386">
        <f t="shared" ca="1" si="83"/>
        <v>0</v>
      </c>
      <c r="CJ51" s="386">
        <f t="shared" ca="1" si="84"/>
        <v>0</v>
      </c>
      <c r="CK51" s="389"/>
      <c r="CL51" s="387">
        <f t="shared" ca="1" si="90"/>
        <v>0</v>
      </c>
      <c r="CM51" s="387">
        <f t="shared" ca="1" si="90"/>
        <v>0</v>
      </c>
      <c r="CN51" s="387">
        <f t="shared" ca="1" si="90"/>
        <v>0</v>
      </c>
      <c r="CO51" s="387">
        <f t="shared" ca="1" si="90"/>
        <v>0</v>
      </c>
      <c r="CP51" s="387">
        <f t="shared" ca="1" si="90"/>
        <v>0</v>
      </c>
      <c r="CQ51" s="387">
        <f t="shared" ca="1" si="90"/>
        <v>0</v>
      </c>
      <c r="CR51" s="387">
        <f t="shared" ca="1" si="90"/>
        <v>0</v>
      </c>
      <c r="CS51" s="387">
        <f t="shared" ca="1" si="90"/>
        <v>0</v>
      </c>
      <c r="CT51" s="387">
        <f t="shared" ca="1" si="90"/>
        <v>0</v>
      </c>
      <c r="CU51" s="387">
        <f t="shared" ca="1" si="90"/>
        <v>0</v>
      </c>
      <c r="CV51" s="387">
        <f t="shared" ca="1" si="91"/>
        <v>0</v>
      </c>
      <c r="CW51" s="387">
        <f t="shared" ca="1" si="91"/>
        <v>0</v>
      </c>
      <c r="CX51" s="387">
        <f t="shared" ca="1" si="91"/>
        <v>0</v>
      </c>
      <c r="CY51" s="387">
        <f t="shared" ca="1" si="91"/>
        <v>0</v>
      </c>
      <c r="CZ51" s="387">
        <f t="shared" ca="1" si="91"/>
        <v>0</v>
      </c>
      <c r="DA51" s="387">
        <f t="shared" ca="1" si="91"/>
        <v>0</v>
      </c>
      <c r="DB51" s="387">
        <f t="shared" ca="1" si="91"/>
        <v>0</v>
      </c>
      <c r="DC51" s="387">
        <f t="shared" ca="1" si="91"/>
        <v>0</v>
      </c>
      <c r="DD51" s="387">
        <f t="shared" ca="1" si="91"/>
        <v>0</v>
      </c>
      <c r="DE51" s="387">
        <f t="shared" ca="1" si="91"/>
        <v>0</v>
      </c>
      <c r="DF51" s="387">
        <f t="shared" ca="1" si="92"/>
        <v>0</v>
      </c>
      <c r="DG51" s="387">
        <f t="shared" ca="1" si="92"/>
        <v>0</v>
      </c>
      <c r="DH51" s="387">
        <f t="shared" ca="1" si="92"/>
        <v>0</v>
      </c>
      <c r="DI51" s="387">
        <f t="shared" ca="1" si="92"/>
        <v>0</v>
      </c>
      <c r="DJ51" s="387">
        <f t="shared" ca="1" si="92"/>
        <v>0</v>
      </c>
      <c r="DK51" s="387">
        <f t="shared" ca="1" si="92"/>
        <v>0</v>
      </c>
      <c r="DL51" s="387">
        <f t="shared" ca="1" si="92"/>
        <v>0</v>
      </c>
      <c r="DM51" s="387">
        <f t="shared" ca="1" si="92"/>
        <v>0</v>
      </c>
      <c r="DN51" s="387">
        <f t="shared" ca="1" si="92"/>
        <v>0</v>
      </c>
      <c r="DO51" s="387">
        <f t="shared" ca="1" si="92"/>
        <v>0</v>
      </c>
      <c r="DP51" s="387">
        <f t="shared" ca="1" si="93"/>
        <v>0</v>
      </c>
      <c r="DQ51" s="387">
        <f t="shared" ca="1" si="93"/>
        <v>0</v>
      </c>
      <c r="DR51" s="387">
        <f t="shared" ca="1" si="93"/>
        <v>0</v>
      </c>
      <c r="DS51" s="387">
        <f t="shared" ca="1" si="93"/>
        <v>0</v>
      </c>
      <c r="DT51" s="387">
        <f t="shared" ca="1" si="93"/>
        <v>0</v>
      </c>
      <c r="DU51" s="387">
        <f t="shared" ca="1" si="93"/>
        <v>0</v>
      </c>
      <c r="DV51" s="387">
        <f t="shared" ca="1" si="93"/>
        <v>0</v>
      </c>
      <c r="DW51" s="387">
        <f t="shared" ca="1" si="93"/>
        <v>0</v>
      </c>
      <c r="DX51" s="387">
        <f t="shared" ca="1" si="93"/>
        <v>0</v>
      </c>
      <c r="DY51" s="387">
        <f t="shared" ca="1" si="93"/>
        <v>0</v>
      </c>
      <c r="DZ51" s="387">
        <f t="shared" ca="1" si="94"/>
        <v>0</v>
      </c>
      <c r="EA51" s="387">
        <f t="shared" ca="1" si="94"/>
        <v>0</v>
      </c>
      <c r="EB51" s="387">
        <f t="shared" ca="1" si="94"/>
        <v>0</v>
      </c>
      <c r="EC51" s="387">
        <f t="shared" ca="1" si="94"/>
        <v>0</v>
      </c>
      <c r="ED51" s="387">
        <f t="shared" ca="1" si="94"/>
        <v>0</v>
      </c>
      <c r="EE51" s="387">
        <f t="shared" ca="1" si="94"/>
        <v>0</v>
      </c>
      <c r="EF51" s="387">
        <f t="shared" ca="1" si="94"/>
        <v>0</v>
      </c>
      <c r="EG51" s="387">
        <f t="shared" ca="1" si="94"/>
        <v>0</v>
      </c>
      <c r="EH51" s="387">
        <f t="shared" ca="1" si="94"/>
        <v>0</v>
      </c>
      <c r="EI51" s="387">
        <f t="shared" ca="1" si="94"/>
        <v>0</v>
      </c>
      <c r="EJ51" s="387">
        <f t="shared" ca="1" si="94"/>
        <v>0</v>
      </c>
      <c r="EK51" s="387">
        <f t="shared" ca="1" si="94"/>
        <v>0</v>
      </c>
      <c r="EL51" s="387">
        <f t="shared" ca="1" si="94"/>
        <v>0</v>
      </c>
      <c r="EM51" s="387">
        <f t="shared" ca="1" si="94"/>
        <v>0</v>
      </c>
      <c r="EO51" s="695">
        <f t="shared" si="41"/>
        <v>1</v>
      </c>
      <c r="EP51" s="119">
        <f t="shared" si="42"/>
        <v>1</v>
      </c>
    </row>
    <row r="52" spans="1:146">
      <c r="A52" s="122">
        <v>45</v>
      </c>
      <c r="B52" s="551"/>
      <c r="C52" s="529"/>
      <c r="D52" s="530"/>
      <c r="E52" s="530"/>
      <c r="F52" s="531"/>
      <c r="G52" s="532" t="s">
        <v>381</v>
      </c>
      <c r="H52" s="529"/>
      <c r="I52" s="540"/>
      <c r="J52" s="540"/>
      <c r="K52" s="539"/>
      <c r="L52" s="747">
        <f>IF(ISBLANK(K52),,IF(K52&lt;'Grille des taux interet'!$B$2,'Grille des taux interet'!$C$2,IF(K52&lt;'Grille des taux interet'!$B$3,'Grille des taux interet'!$C$3,IF(K52&lt;'Grille des taux interet'!B$4,'Grille des taux interet'!$C$4,IF(K52&lt;='Grille des taux interet'!$B$5,'Grille des taux interet'!$C$5,"RIEN")))))</f>
        <v>0</v>
      </c>
      <c r="M52" s="602">
        <f t="shared" si="73"/>
        <v>0</v>
      </c>
      <c r="N52" s="663" t="str">
        <f t="shared" si="38"/>
        <v/>
      </c>
      <c r="O52" s="649"/>
      <c r="P52" s="649"/>
      <c r="Q52" s="649"/>
      <c r="R52" s="649"/>
      <c r="S52" s="656"/>
      <c r="T52" s="385">
        <f t="shared" ca="1" si="74"/>
        <v>0</v>
      </c>
      <c r="U52" s="385">
        <f t="shared" ca="1" si="75"/>
        <v>0</v>
      </c>
      <c r="V52" s="386">
        <f t="shared" si="76"/>
        <v>0</v>
      </c>
      <c r="W52" s="386">
        <f t="shared" ca="1" si="77"/>
        <v>0</v>
      </c>
      <c r="X52" s="386">
        <f t="shared" ca="1" si="78"/>
        <v>0</v>
      </c>
      <c r="Y52" s="389">
        <f t="shared" si="79"/>
        <v>1900</v>
      </c>
      <c r="Z52" s="387">
        <f t="shared" ca="1" si="85"/>
        <v>0</v>
      </c>
      <c r="AA52" s="387">
        <f t="shared" ca="1" si="85"/>
        <v>0</v>
      </c>
      <c r="AB52" s="387">
        <f t="shared" ca="1" si="85"/>
        <v>0</v>
      </c>
      <c r="AC52" s="387">
        <f t="shared" ca="1" si="85"/>
        <v>0</v>
      </c>
      <c r="AD52" s="387">
        <f t="shared" ca="1" si="85"/>
        <v>0</v>
      </c>
      <c r="AE52" s="387">
        <f t="shared" ca="1" si="85"/>
        <v>0</v>
      </c>
      <c r="AF52" s="387">
        <f t="shared" ca="1" si="85"/>
        <v>0</v>
      </c>
      <c r="AG52" s="387">
        <f t="shared" ca="1" si="85"/>
        <v>0</v>
      </c>
      <c r="AH52" s="387">
        <f t="shared" ca="1" si="85"/>
        <v>0</v>
      </c>
      <c r="AI52" s="387">
        <f t="shared" ca="1" si="85"/>
        <v>0</v>
      </c>
      <c r="AJ52" s="387">
        <f t="shared" ca="1" si="86"/>
        <v>0</v>
      </c>
      <c r="AK52" s="387">
        <f t="shared" ca="1" si="86"/>
        <v>0</v>
      </c>
      <c r="AL52" s="387">
        <f t="shared" ca="1" si="86"/>
        <v>0</v>
      </c>
      <c r="AM52" s="387">
        <f t="shared" ca="1" si="86"/>
        <v>0</v>
      </c>
      <c r="AN52" s="387">
        <f t="shared" ca="1" si="86"/>
        <v>0</v>
      </c>
      <c r="AO52" s="387">
        <f t="shared" ca="1" si="86"/>
        <v>0</v>
      </c>
      <c r="AP52" s="387">
        <f t="shared" ca="1" si="86"/>
        <v>0</v>
      </c>
      <c r="AQ52" s="387">
        <f t="shared" ca="1" si="86"/>
        <v>0</v>
      </c>
      <c r="AR52" s="387">
        <f t="shared" ca="1" si="86"/>
        <v>0</v>
      </c>
      <c r="AS52" s="387">
        <f t="shared" ca="1" si="86"/>
        <v>0</v>
      </c>
      <c r="AT52" s="387">
        <f t="shared" ca="1" si="87"/>
        <v>0</v>
      </c>
      <c r="AU52" s="387">
        <f t="shared" ca="1" si="87"/>
        <v>0</v>
      </c>
      <c r="AV52" s="387">
        <f t="shared" ca="1" si="87"/>
        <v>0</v>
      </c>
      <c r="AW52" s="387">
        <f t="shared" ca="1" si="87"/>
        <v>0</v>
      </c>
      <c r="AX52" s="387">
        <f t="shared" ca="1" si="87"/>
        <v>0</v>
      </c>
      <c r="AY52" s="387">
        <f t="shared" ca="1" si="87"/>
        <v>0</v>
      </c>
      <c r="AZ52" s="387">
        <f t="shared" ca="1" si="87"/>
        <v>0</v>
      </c>
      <c r="BA52" s="387">
        <f t="shared" ca="1" si="87"/>
        <v>0</v>
      </c>
      <c r="BB52" s="387">
        <f t="shared" ca="1" si="87"/>
        <v>0</v>
      </c>
      <c r="BC52" s="387">
        <f t="shared" ca="1" si="87"/>
        <v>0</v>
      </c>
      <c r="BD52" s="387">
        <f t="shared" ca="1" si="88"/>
        <v>0</v>
      </c>
      <c r="BE52" s="387">
        <f t="shared" ca="1" si="88"/>
        <v>0</v>
      </c>
      <c r="BF52" s="387">
        <f t="shared" ca="1" si="88"/>
        <v>0</v>
      </c>
      <c r="BG52" s="387">
        <f t="shared" ca="1" si="88"/>
        <v>0</v>
      </c>
      <c r="BH52" s="387">
        <f t="shared" ca="1" si="88"/>
        <v>0</v>
      </c>
      <c r="BI52" s="387">
        <f t="shared" ca="1" si="88"/>
        <v>0</v>
      </c>
      <c r="BJ52" s="387">
        <f t="shared" ca="1" si="88"/>
        <v>0</v>
      </c>
      <c r="BK52" s="387">
        <f t="shared" ca="1" si="88"/>
        <v>0</v>
      </c>
      <c r="BL52" s="387">
        <f t="shared" ca="1" si="88"/>
        <v>0</v>
      </c>
      <c r="BM52" s="387">
        <f t="shared" ca="1" si="88"/>
        <v>0</v>
      </c>
      <c r="BN52" s="387">
        <f t="shared" ca="1" si="89"/>
        <v>0</v>
      </c>
      <c r="BO52" s="387">
        <f t="shared" ca="1" si="89"/>
        <v>0</v>
      </c>
      <c r="BP52" s="387">
        <f t="shared" ca="1" si="89"/>
        <v>0</v>
      </c>
      <c r="BQ52" s="387">
        <f t="shared" ca="1" si="89"/>
        <v>0</v>
      </c>
      <c r="BR52" s="387">
        <f t="shared" ca="1" si="89"/>
        <v>0</v>
      </c>
      <c r="BS52" s="387">
        <f t="shared" ca="1" si="89"/>
        <v>0</v>
      </c>
      <c r="BT52" s="387">
        <f t="shared" ca="1" si="89"/>
        <v>0</v>
      </c>
      <c r="BU52" s="387">
        <f t="shared" ca="1" si="89"/>
        <v>0</v>
      </c>
      <c r="BV52" s="387">
        <f t="shared" ca="1" si="89"/>
        <v>0</v>
      </c>
      <c r="BW52" s="387">
        <f t="shared" ca="1" si="89"/>
        <v>0</v>
      </c>
      <c r="BX52" s="387">
        <f t="shared" ca="1" si="89"/>
        <v>0</v>
      </c>
      <c r="BY52" s="387">
        <f t="shared" ca="1" si="89"/>
        <v>0</v>
      </c>
      <c r="BZ52" s="387">
        <f t="shared" ca="1" si="89"/>
        <v>0</v>
      </c>
      <c r="CA52" s="387">
        <f t="shared" ca="1" si="89"/>
        <v>0</v>
      </c>
      <c r="CF52" s="385">
        <f t="shared" ca="1" si="80"/>
        <v>0</v>
      </c>
      <c r="CG52" s="385">
        <f t="shared" ca="1" si="81"/>
        <v>0</v>
      </c>
      <c r="CH52" s="386">
        <f t="shared" si="82"/>
        <v>0</v>
      </c>
      <c r="CI52" s="386">
        <f t="shared" ca="1" si="83"/>
        <v>0</v>
      </c>
      <c r="CJ52" s="386">
        <f t="shared" ca="1" si="84"/>
        <v>0</v>
      </c>
      <c r="CK52" s="389"/>
      <c r="CL52" s="387">
        <f t="shared" ca="1" si="90"/>
        <v>0</v>
      </c>
      <c r="CM52" s="387">
        <f t="shared" ca="1" si="90"/>
        <v>0</v>
      </c>
      <c r="CN52" s="387">
        <f t="shared" ca="1" si="90"/>
        <v>0</v>
      </c>
      <c r="CO52" s="387">
        <f t="shared" ca="1" si="90"/>
        <v>0</v>
      </c>
      <c r="CP52" s="387">
        <f t="shared" ca="1" si="90"/>
        <v>0</v>
      </c>
      <c r="CQ52" s="387">
        <f t="shared" ca="1" si="90"/>
        <v>0</v>
      </c>
      <c r="CR52" s="387">
        <f t="shared" ca="1" si="90"/>
        <v>0</v>
      </c>
      <c r="CS52" s="387">
        <f t="shared" ca="1" si="90"/>
        <v>0</v>
      </c>
      <c r="CT52" s="387">
        <f t="shared" ca="1" si="90"/>
        <v>0</v>
      </c>
      <c r="CU52" s="387">
        <f t="shared" ca="1" si="90"/>
        <v>0</v>
      </c>
      <c r="CV52" s="387">
        <f t="shared" ca="1" si="91"/>
        <v>0</v>
      </c>
      <c r="CW52" s="387">
        <f t="shared" ca="1" si="91"/>
        <v>0</v>
      </c>
      <c r="CX52" s="387">
        <f t="shared" ca="1" si="91"/>
        <v>0</v>
      </c>
      <c r="CY52" s="387">
        <f t="shared" ca="1" si="91"/>
        <v>0</v>
      </c>
      <c r="CZ52" s="387">
        <f t="shared" ca="1" si="91"/>
        <v>0</v>
      </c>
      <c r="DA52" s="387">
        <f t="shared" ca="1" si="91"/>
        <v>0</v>
      </c>
      <c r="DB52" s="387">
        <f t="shared" ca="1" si="91"/>
        <v>0</v>
      </c>
      <c r="DC52" s="387">
        <f t="shared" ca="1" si="91"/>
        <v>0</v>
      </c>
      <c r="DD52" s="387">
        <f t="shared" ca="1" si="91"/>
        <v>0</v>
      </c>
      <c r="DE52" s="387">
        <f t="shared" ca="1" si="91"/>
        <v>0</v>
      </c>
      <c r="DF52" s="387">
        <f t="shared" ca="1" si="92"/>
        <v>0</v>
      </c>
      <c r="DG52" s="387">
        <f t="shared" ca="1" si="92"/>
        <v>0</v>
      </c>
      <c r="DH52" s="387">
        <f t="shared" ca="1" si="92"/>
        <v>0</v>
      </c>
      <c r="DI52" s="387">
        <f t="shared" ca="1" si="92"/>
        <v>0</v>
      </c>
      <c r="DJ52" s="387">
        <f t="shared" ca="1" si="92"/>
        <v>0</v>
      </c>
      <c r="DK52" s="387">
        <f t="shared" ca="1" si="92"/>
        <v>0</v>
      </c>
      <c r="DL52" s="387">
        <f t="shared" ca="1" si="92"/>
        <v>0</v>
      </c>
      <c r="DM52" s="387">
        <f t="shared" ca="1" si="92"/>
        <v>0</v>
      </c>
      <c r="DN52" s="387">
        <f t="shared" ca="1" si="92"/>
        <v>0</v>
      </c>
      <c r="DO52" s="387">
        <f t="shared" ca="1" si="92"/>
        <v>0</v>
      </c>
      <c r="DP52" s="387">
        <f t="shared" ca="1" si="93"/>
        <v>0</v>
      </c>
      <c r="DQ52" s="387">
        <f t="shared" ca="1" si="93"/>
        <v>0</v>
      </c>
      <c r="DR52" s="387">
        <f t="shared" ca="1" si="93"/>
        <v>0</v>
      </c>
      <c r="DS52" s="387">
        <f t="shared" ca="1" si="93"/>
        <v>0</v>
      </c>
      <c r="DT52" s="387">
        <f t="shared" ca="1" si="93"/>
        <v>0</v>
      </c>
      <c r="DU52" s="387">
        <f t="shared" ca="1" si="93"/>
        <v>0</v>
      </c>
      <c r="DV52" s="387">
        <f t="shared" ca="1" si="93"/>
        <v>0</v>
      </c>
      <c r="DW52" s="387">
        <f t="shared" ca="1" si="93"/>
        <v>0</v>
      </c>
      <c r="DX52" s="387">
        <f t="shared" ca="1" si="93"/>
        <v>0</v>
      </c>
      <c r="DY52" s="387">
        <f t="shared" ca="1" si="93"/>
        <v>0</v>
      </c>
      <c r="DZ52" s="387">
        <f t="shared" ca="1" si="94"/>
        <v>0</v>
      </c>
      <c r="EA52" s="387">
        <f t="shared" ca="1" si="94"/>
        <v>0</v>
      </c>
      <c r="EB52" s="387">
        <f t="shared" ca="1" si="94"/>
        <v>0</v>
      </c>
      <c r="EC52" s="387">
        <f t="shared" ca="1" si="94"/>
        <v>0</v>
      </c>
      <c r="ED52" s="387">
        <f t="shared" ca="1" si="94"/>
        <v>0</v>
      </c>
      <c r="EE52" s="387">
        <f t="shared" ca="1" si="94"/>
        <v>0</v>
      </c>
      <c r="EF52" s="387">
        <f t="shared" ca="1" si="94"/>
        <v>0</v>
      </c>
      <c r="EG52" s="387">
        <f t="shared" ca="1" si="94"/>
        <v>0</v>
      </c>
      <c r="EH52" s="387">
        <f t="shared" ca="1" si="94"/>
        <v>0</v>
      </c>
      <c r="EI52" s="387">
        <f t="shared" ca="1" si="94"/>
        <v>0</v>
      </c>
      <c r="EJ52" s="387">
        <f t="shared" ca="1" si="94"/>
        <v>0</v>
      </c>
      <c r="EK52" s="387">
        <f t="shared" ca="1" si="94"/>
        <v>0</v>
      </c>
      <c r="EL52" s="387">
        <f t="shared" ca="1" si="94"/>
        <v>0</v>
      </c>
      <c r="EM52" s="387">
        <f t="shared" ca="1" si="94"/>
        <v>0</v>
      </c>
      <c r="EO52" s="695">
        <f t="shared" si="41"/>
        <v>1</v>
      </c>
      <c r="EP52" s="119">
        <f t="shared" si="42"/>
        <v>1</v>
      </c>
    </row>
    <row r="53" spans="1:146">
      <c r="A53" s="122">
        <v>46</v>
      </c>
      <c r="B53" s="551"/>
      <c r="C53" s="529"/>
      <c r="D53" s="530"/>
      <c r="E53" s="530"/>
      <c r="F53" s="531"/>
      <c r="G53" s="532" t="s">
        <v>381</v>
      </c>
      <c r="H53" s="529"/>
      <c r="I53" s="540"/>
      <c r="J53" s="540"/>
      <c r="K53" s="539"/>
      <c r="L53" s="747">
        <f>IF(ISBLANK(K53),,IF(K53&lt;'Grille des taux interet'!$B$2,'Grille des taux interet'!$C$2,IF(K53&lt;'Grille des taux interet'!$B$3,'Grille des taux interet'!$C$3,IF(K53&lt;'Grille des taux interet'!B$4,'Grille des taux interet'!$C$4,IF(K53&lt;='Grille des taux interet'!$B$5,'Grille des taux interet'!$C$5,"RIEN")))))</f>
        <v>0</v>
      </c>
      <c r="M53" s="602">
        <f t="shared" si="73"/>
        <v>0</v>
      </c>
      <c r="N53" s="663" t="str">
        <f t="shared" si="38"/>
        <v/>
      </c>
      <c r="O53" s="649"/>
      <c r="P53" s="649"/>
      <c r="Q53" s="649"/>
      <c r="R53" s="649"/>
      <c r="S53" s="656"/>
      <c r="T53" s="385">
        <f t="shared" ca="1" si="74"/>
        <v>0</v>
      </c>
      <c r="U53" s="385">
        <f t="shared" ca="1" si="75"/>
        <v>0</v>
      </c>
      <c r="V53" s="386">
        <f t="shared" si="76"/>
        <v>0</v>
      </c>
      <c r="W53" s="386">
        <f t="shared" ca="1" si="77"/>
        <v>0</v>
      </c>
      <c r="X53" s="386">
        <f t="shared" ca="1" si="78"/>
        <v>0</v>
      </c>
      <c r="Y53" s="389">
        <f t="shared" si="79"/>
        <v>1900</v>
      </c>
      <c r="Z53" s="387">
        <f t="shared" ca="1" si="85"/>
        <v>0</v>
      </c>
      <c r="AA53" s="387">
        <f t="shared" ca="1" si="85"/>
        <v>0</v>
      </c>
      <c r="AB53" s="387">
        <f t="shared" ca="1" si="85"/>
        <v>0</v>
      </c>
      <c r="AC53" s="387">
        <f t="shared" ca="1" si="85"/>
        <v>0</v>
      </c>
      <c r="AD53" s="387">
        <f t="shared" ca="1" si="85"/>
        <v>0</v>
      </c>
      <c r="AE53" s="387">
        <f t="shared" ca="1" si="85"/>
        <v>0</v>
      </c>
      <c r="AF53" s="387">
        <f t="shared" ca="1" si="85"/>
        <v>0</v>
      </c>
      <c r="AG53" s="387">
        <f t="shared" ca="1" si="85"/>
        <v>0</v>
      </c>
      <c r="AH53" s="387">
        <f t="shared" ca="1" si="85"/>
        <v>0</v>
      </c>
      <c r="AI53" s="387">
        <f t="shared" ca="1" si="85"/>
        <v>0</v>
      </c>
      <c r="AJ53" s="387">
        <f t="shared" ca="1" si="86"/>
        <v>0</v>
      </c>
      <c r="AK53" s="387">
        <f t="shared" ca="1" si="86"/>
        <v>0</v>
      </c>
      <c r="AL53" s="387">
        <f t="shared" ca="1" si="86"/>
        <v>0</v>
      </c>
      <c r="AM53" s="387">
        <f t="shared" ca="1" si="86"/>
        <v>0</v>
      </c>
      <c r="AN53" s="387">
        <f t="shared" ca="1" si="86"/>
        <v>0</v>
      </c>
      <c r="AO53" s="387">
        <f t="shared" ca="1" si="86"/>
        <v>0</v>
      </c>
      <c r="AP53" s="387">
        <f t="shared" ca="1" si="86"/>
        <v>0</v>
      </c>
      <c r="AQ53" s="387">
        <f t="shared" ca="1" si="86"/>
        <v>0</v>
      </c>
      <c r="AR53" s="387">
        <f t="shared" ca="1" si="86"/>
        <v>0</v>
      </c>
      <c r="AS53" s="387">
        <f t="shared" ca="1" si="86"/>
        <v>0</v>
      </c>
      <c r="AT53" s="387">
        <f t="shared" ca="1" si="87"/>
        <v>0</v>
      </c>
      <c r="AU53" s="387">
        <f t="shared" ca="1" si="87"/>
        <v>0</v>
      </c>
      <c r="AV53" s="387">
        <f t="shared" ca="1" si="87"/>
        <v>0</v>
      </c>
      <c r="AW53" s="387">
        <f t="shared" ca="1" si="87"/>
        <v>0</v>
      </c>
      <c r="AX53" s="387">
        <f t="shared" ca="1" si="87"/>
        <v>0</v>
      </c>
      <c r="AY53" s="387">
        <f t="shared" ca="1" si="87"/>
        <v>0</v>
      </c>
      <c r="AZ53" s="387">
        <f t="shared" ca="1" si="87"/>
        <v>0</v>
      </c>
      <c r="BA53" s="387">
        <f t="shared" ca="1" si="87"/>
        <v>0</v>
      </c>
      <c r="BB53" s="387">
        <f t="shared" ca="1" si="87"/>
        <v>0</v>
      </c>
      <c r="BC53" s="387">
        <f t="shared" ca="1" si="87"/>
        <v>0</v>
      </c>
      <c r="BD53" s="387">
        <f t="shared" ca="1" si="88"/>
        <v>0</v>
      </c>
      <c r="BE53" s="387">
        <f t="shared" ca="1" si="88"/>
        <v>0</v>
      </c>
      <c r="BF53" s="387">
        <f t="shared" ca="1" si="88"/>
        <v>0</v>
      </c>
      <c r="BG53" s="387">
        <f t="shared" ca="1" si="88"/>
        <v>0</v>
      </c>
      <c r="BH53" s="387">
        <f t="shared" ca="1" si="88"/>
        <v>0</v>
      </c>
      <c r="BI53" s="387">
        <f t="shared" ca="1" si="88"/>
        <v>0</v>
      </c>
      <c r="BJ53" s="387">
        <f t="shared" ca="1" si="88"/>
        <v>0</v>
      </c>
      <c r="BK53" s="387">
        <f t="shared" ca="1" si="88"/>
        <v>0</v>
      </c>
      <c r="BL53" s="387">
        <f t="shared" ca="1" si="88"/>
        <v>0</v>
      </c>
      <c r="BM53" s="387">
        <f t="shared" ca="1" si="88"/>
        <v>0</v>
      </c>
      <c r="BN53" s="387">
        <f t="shared" ca="1" si="89"/>
        <v>0</v>
      </c>
      <c r="BO53" s="387">
        <f t="shared" ca="1" si="89"/>
        <v>0</v>
      </c>
      <c r="BP53" s="387">
        <f t="shared" ca="1" si="89"/>
        <v>0</v>
      </c>
      <c r="BQ53" s="387">
        <f t="shared" ca="1" si="89"/>
        <v>0</v>
      </c>
      <c r="BR53" s="387">
        <f t="shared" ca="1" si="89"/>
        <v>0</v>
      </c>
      <c r="BS53" s="387">
        <f t="shared" ca="1" si="89"/>
        <v>0</v>
      </c>
      <c r="BT53" s="387">
        <f t="shared" ca="1" si="89"/>
        <v>0</v>
      </c>
      <c r="BU53" s="387">
        <f t="shared" ca="1" si="89"/>
        <v>0</v>
      </c>
      <c r="BV53" s="387">
        <f t="shared" ca="1" si="89"/>
        <v>0</v>
      </c>
      <c r="BW53" s="387">
        <f t="shared" ca="1" si="89"/>
        <v>0</v>
      </c>
      <c r="BX53" s="387">
        <f t="shared" ca="1" si="89"/>
        <v>0</v>
      </c>
      <c r="BY53" s="387">
        <f t="shared" ca="1" si="89"/>
        <v>0</v>
      </c>
      <c r="BZ53" s="387">
        <f t="shared" ca="1" si="89"/>
        <v>0</v>
      </c>
      <c r="CA53" s="387">
        <f t="shared" ca="1" si="89"/>
        <v>0</v>
      </c>
      <c r="CF53" s="385">
        <f t="shared" ca="1" si="80"/>
        <v>0</v>
      </c>
      <c r="CG53" s="385">
        <f t="shared" ca="1" si="81"/>
        <v>0</v>
      </c>
      <c r="CH53" s="386">
        <f t="shared" si="82"/>
        <v>0</v>
      </c>
      <c r="CI53" s="386">
        <f t="shared" ca="1" si="83"/>
        <v>0</v>
      </c>
      <c r="CJ53" s="386">
        <f t="shared" ca="1" si="84"/>
        <v>0</v>
      </c>
      <c r="CK53" s="389"/>
      <c r="CL53" s="387">
        <f t="shared" ca="1" si="90"/>
        <v>0</v>
      </c>
      <c r="CM53" s="387">
        <f t="shared" ca="1" si="90"/>
        <v>0</v>
      </c>
      <c r="CN53" s="387">
        <f t="shared" ca="1" si="90"/>
        <v>0</v>
      </c>
      <c r="CO53" s="387">
        <f t="shared" ca="1" si="90"/>
        <v>0</v>
      </c>
      <c r="CP53" s="387">
        <f t="shared" ca="1" si="90"/>
        <v>0</v>
      </c>
      <c r="CQ53" s="387">
        <f t="shared" ca="1" si="90"/>
        <v>0</v>
      </c>
      <c r="CR53" s="387">
        <f t="shared" ca="1" si="90"/>
        <v>0</v>
      </c>
      <c r="CS53" s="387">
        <f t="shared" ca="1" si="90"/>
        <v>0</v>
      </c>
      <c r="CT53" s="387">
        <f t="shared" ca="1" si="90"/>
        <v>0</v>
      </c>
      <c r="CU53" s="387">
        <f t="shared" ca="1" si="90"/>
        <v>0</v>
      </c>
      <c r="CV53" s="387">
        <f t="shared" ca="1" si="91"/>
        <v>0</v>
      </c>
      <c r="CW53" s="387">
        <f t="shared" ca="1" si="91"/>
        <v>0</v>
      </c>
      <c r="CX53" s="387">
        <f t="shared" ca="1" si="91"/>
        <v>0</v>
      </c>
      <c r="CY53" s="387">
        <f t="shared" ca="1" si="91"/>
        <v>0</v>
      </c>
      <c r="CZ53" s="387">
        <f t="shared" ca="1" si="91"/>
        <v>0</v>
      </c>
      <c r="DA53" s="387">
        <f t="shared" ca="1" si="91"/>
        <v>0</v>
      </c>
      <c r="DB53" s="387">
        <f t="shared" ca="1" si="91"/>
        <v>0</v>
      </c>
      <c r="DC53" s="387">
        <f t="shared" ca="1" si="91"/>
        <v>0</v>
      </c>
      <c r="DD53" s="387">
        <f t="shared" ca="1" si="91"/>
        <v>0</v>
      </c>
      <c r="DE53" s="387">
        <f t="shared" ca="1" si="91"/>
        <v>0</v>
      </c>
      <c r="DF53" s="387">
        <f t="shared" ca="1" si="92"/>
        <v>0</v>
      </c>
      <c r="DG53" s="387">
        <f t="shared" ca="1" si="92"/>
        <v>0</v>
      </c>
      <c r="DH53" s="387">
        <f t="shared" ca="1" si="92"/>
        <v>0</v>
      </c>
      <c r="DI53" s="387">
        <f t="shared" ca="1" si="92"/>
        <v>0</v>
      </c>
      <c r="DJ53" s="387">
        <f t="shared" ca="1" si="92"/>
        <v>0</v>
      </c>
      <c r="DK53" s="387">
        <f t="shared" ca="1" si="92"/>
        <v>0</v>
      </c>
      <c r="DL53" s="387">
        <f t="shared" ca="1" si="92"/>
        <v>0</v>
      </c>
      <c r="DM53" s="387">
        <f t="shared" ca="1" si="92"/>
        <v>0</v>
      </c>
      <c r="DN53" s="387">
        <f t="shared" ca="1" si="92"/>
        <v>0</v>
      </c>
      <c r="DO53" s="387">
        <f t="shared" ca="1" si="92"/>
        <v>0</v>
      </c>
      <c r="DP53" s="387">
        <f t="shared" ca="1" si="93"/>
        <v>0</v>
      </c>
      <c r="DQ53" s="387">
        <f t="shared" ca="1" si="93"/>
        <v>0</v>
      </c>
      <c r="DR53" s="387">
        <f t="shared" ca="1" si="93"/>
        <v>0</v>
      </c>
      <c r="DS53" s="387">
        <f t="shared" ca="1" si="93"/>
        <v>0</v>
      </c>
      <c r="DT53" s="387">
        <f t="shared" ca="1" si="93"/>
        <v>0</v>
      </c>
      <c r="DU53" s="387">
        <f t="shared" ca="1" si="93"/>
        <v>0</v>
      </c>
      <c r="DV53" s="387">
        <f t="shared" ca="1" si="93"/>
        <v>0</v>
      </c>
      <c r="DW53" s="387">
        <f t="shared" ca="1" si="93"/>
        <v>0</v>
      </c>
      <c r="DX53" s="387">
        <f t="shared" ca="1" si="93"/>
        <v>0</v>
      </c>
      <c r="DY53" s="387">
        <f t="shared" ca="1" si="93"/>
        <v>0</v>
      </c>
      <c r="DZ53" s="387">
        <f t="shared" ca="1" si="94"/>
        <v>0</v>
      </c>
      <c r="EA53" s="387">
        <f t="shared" ca="1" si="94"/>
        <v>0</v>
      </c>
      <c r="EB53" s="387">
        <f t="shared" ca="1" si="94"/>
        <v>0</v>
      </c>
      <c r="EC53" s="387">
        <f t="shared" ca="1" si="94"/>
        <v>0</v>
      </c>
      <c r="ED53" s="387">
        <f t="shared" ca="1" si="94"/>
        <v>0</v>
      </c>
      <c r="EE53" s="387">
        <f t="shared" ca="1" si="94"/>
        <v>0</v>
      </c>
      <c r="EF53" s="387">
        <f t="shared" ca="1" si="94"/>
        <v>0</v>
      </c>
      <c r="EG53" s="387">
        <f t="shared" ca="1" si="94"/>
        <v>0</v>
      </c>
      <c r="EH53" s="387">
        <f t="shared" ca="1" si="94"/>
        <v>0</v>
      </c>
      <c r="EI53" s="387">
        <f t="shared" ca="1" si="94"/>
        <v>0</v>
      </c>
      <c r="EJ53" s="387">
        <f t="shared" ca="1" si="94"/>
        <v>0</v>
      </c>
      <c r="EK53" s="387">
        <f t="shared" ca="1" si="94"/>
        <v>0</v>
      </c>
      <c r="EL53" s="387">
        <f t="shared" ca="1" si="94"/>
        <v>0</v>
      </c>
      <c r="EM53" s="387">
        <f t="shared" ca="1" si="94"/>
        <v>0</v>
      </c>
      <c r="EO53" s="695">
        <f t="shared" si="41"/>
        <v>1</v>
      </c>
      <c r="EP53" s="119">
        <f t="shared" si="42"/>
        <v>1</v>
      </c>
    </row>
    <row r="54" spans="1:146">
      <c r="A54" s="122">
        <v>47</v>
      </c>
      <c r="B54" s="551"/>
      <c r="C54" s="529"/>
      <c r="D54" s="530"/>
      <c r="E54" s="530"/>
      <c r="F54" s="531"/>
      <c r="G54" s="532" t="s">
        <v>381</v>
      </c>
      <c r="H54" s="529"/>
      <c r="I54" s="540"/>
      <c r="J54" s="540"/>
      <c r="K54" s="539"/>
      <c r="L54" s="747">
        <f>IF(ISBLANK(K54),,IF(K54&lt;'Grille des taux interet'!$B$2,'Grille des taux interet'!$C$2,IF(K54&lt;'Grille des taux interet'!$B$3,'Grille des taux interet'!$C$3,IF(K54&lt;'Grille des taux interet'!B$4,'Grille des taux interet'!$C$4,IF(K54&lt;='Grille des taux interet'!$B$5,'Grille des taux interet'!$C$5,"RIEN")))))</f>
        <v>0</v>
      </c>
      <c r="M54" s="602">
        <f t="shared" si="73"/>
        <v>0</v>
      </c>
      <c r="N54" s="663" t="str">
        <f t="shared" si="38"/>
        <v/>
      </c>
      <c r="O54" s="649"/>
      <c r="P54" s="649"/>
      <c r="Q54" s="649"/>
      <c r="R54" s="649"/>
      <c r="S54" s="656"/>
      <c r="T54" s="385">
        <f t="shared" ca="1" si="74"/>
        <v>0</v>
      </c>
      <c r="U54" s="385">
        <f t="shared" ca="1" si="75"/>
        <v>0</v>
      </c>
      <c r="V54" s="386">
        <f t="shared" si="76"/>
        <v>0</v>
      </c>
      <c r="W54" s="386">
        <f t="shared" ca="1" si="77"/>
        <v>0</v>
      </c>
      <c r="X54" s="386">
        <f t="shared" ca="1" si="78"/>
        <v>0</v>
      </c>
      <c r="Y54" s="389">
        <f t="shared" si="79"/>
        <v>1900</v>
      </c>
      <c r="Z54" s="387">
        <f t="shared" ca="1" si="85"/>
        <v>0</v>
      </c>
      <c r="AA54" s="387">
        <f t="shared" ca="1" si="85"/>
        <v>0</v>
      </c>
      <c r="AB54" s="387">
        <f t="shared" ca="1" si="85"/>
        <v>0</v>
      </c>
      <c r="AC54" s="387">
        <f t="shared" ca="1" si="85"/>
        <v>0</v>
      </c>
      <c r="AD54" s="387">
        <f t="shared" ca="1" si="85"/>
        <v>0</v>
      </c>
      <c r="AE54" s="387">
        <f t="shared" ca="1" si="85"/>
        <v>0</v>
      </c>
      <c r="AF54" s="387">
        <f t="shared" ca="1" si="85"/>
        <v>0</v>
      </c>
      <c r="AG54" s="387">
        <f t="shared" ca="1" si="85"/>
        <v>0</v>
      </c>
      <c r="AH54" s="387">
        <f t="shared" ca="1" si="85"/>
        <v>0</v>
      </c>
      <c r="AI54" s="387">
        <f t="shared" ca="1" si="85"/>
        <v>0</v>
      </c>
      <c r="AJ54" s="387">
        <f t="shared" ca="1" si="86"/>
        <v>0</v>
      </c>
      <c r="AK54" s="387">
        <f t="shared" ca="1" si="86"/>
        <v>0</v>
      </c>
      <c r="AL54" s="387">
        <f t="shared" ca="1" si="86"/>
        <v>0</v>
      </c>
      <c r="AM54" s="387">
        <f t="shared" ca="1" si="86"/>
        <v>0</v>
      </c>
      <c r="AN54" s="387">
        <f t="shared" ca="1" si="86"/>
        <v>0</v>
      </c>
      <c r="AO54" s="387">
        <f t="shared" ca="1" si="86"/>
        <v>0</v>
      </c>
      <c r="AP54" s="387">
        <f t="shared" ca="1" si="86"/>
        <v>0</v>
      </c>
      <c r="AQ54" s="387">
        <f t="shared" ca="1" si="86"/>
        <v>0</v>
      </c>
      <c r="AR54" s="387">
        <f t="shared" ca="1" si="86"/>
        <v>0</v>
      </c>
      <c r="AS54" s="387">
        <f t="shared" ca="1" si="86"/>
        <v>0</v>
      </c>
      <c r="AT54" s="387">
        <f t="shared" ca="1" si="87"/>
        <v>0</v>
      </c>
      <c r="AU54" s="387">
        <f t="shared" ca="1" si="87"/>
        <v>0</v>
      </c>
      <c r="AV54" s="387">
        <f t="shared" ca="1" si="87"/>
        <v>0</v>
      </c>
      <c r="AW54" s="387">
        <f t="shared" ca="1" si="87"/>
        <v>0</v>
      </c>
      <c r="AX54" s="387">
        <f t="shared" ca="1" si="87"/>
        <v>0</v>
      </c>
      <c r="AY54" s="387">
        <f t="shared" ca="1" si="87"/>
        <v>0</v>
      </c>
      <c r="AZ54" s="387">
        <f t="shared" ca="1" si="87"/>
        <v>0</v>
      </c>
      <c r="BA54" s="387">
        <f t="shared" ca="1" si="87"/>
        <v>0</v>
      </c>
      <c r="BB54" s="387">
        <f t="shared" ca="1" si="87"/>
        <v>0</v>
      </c>
      <c r="BC54" s="387">
        <f t="shared" ca="1" si="87"/>
        <v>0</v>
      </c>
      <c r="BD54" s="387">
        <f t="shared" ca="1" si="88"/>
        <v>0</v>
      </c>
      <c r="BE54" s="387">
        <f t="shared" ca="1" si="88"/>
        <v>0</v>
      </c>
      <c r="BF54" s="387">
        <f t="shared" ca="1" si="88"/>
        <v>0</v>
      </c>
      <c r="BG54" s="387">
        <f t="shared" ca="1" si="88"/>
        <v>0</v>
      </c>
      <c r="BH54" s="387">
        <f t="shared" ca="1" si="88"/>
        <v>0</v>
      </c>
      <c r="BI54" s="387">
        <f t="shared" ca="1" si="88"/>
        <v>0</v>
      </c>
      <c r="BJ54" s="387">
        <f t="shared" ca="1" si="88"/>
        <v>0</v>
      </c>
      <c r="BK54" s="387">
        <f t="shared" ca="1" si="88"/>
        <v>0</v>
      </c>
      <c r="BL54" s="387">
        <f t="shared" ca="1" si="88"/>
        <v>0</v>
      </c>
      <c r="BM54" s="387">
        <f t="shared" ca="1" si="88"/>
        <v>0</v>
      </c>
      <c r="BN54" s="387">
        <f t="shared" ca="1" si="89"/>
        <v>0</v>
      </c>
      <c r="BO54" s="387">
        <f t="shared" ca="1" si="89"/>
        <v>0</v>
      </c>
      <c r="BP54" s="387">
        <f t="shared" ca="1" si="89"/>
        <v>0</v>
      </c>
      <c r="BQ54" s="387">
        <f t="shared" ca="1" si="89"/>
        <v>0</v>
      </c>
      <c r="BR54" s="387">
        <f t="shared" ca="1" si="89"/>
        <v>0</v>
      </c>
      <c r="BS54" s="387">
        <f t="shared" ca="1" si="89"/>
        <v>0</v>
      </c>
      <c r="BT54" s="387">
        <f t="shared" ca="1" si="89"/>
        <v>0</v>
      </c>
      <c r="BU54" s="387">
        <f t="shared" ca="1" si="89"/>
        <v>0</v>
      </c>
      <c r="BV54" s="387">
        <f t="shared" ca="1" si="89"/>
        <v>0</v>
      </c>
      <c r="BW54" s="387">
        <f t="shared" ca="1" si="89"/>
        <v>0</v>
      </c>
      <c r="BX54" s="387">
        <f t="shared" ca="1" si="89"/>
        <v>0</v>
      </c>
      <c r="BY54" s="387">
        <f t="shared" ca="1" si="89"/>
        <v>0</v>
      </c>
      <c r="BZ54" s="387">
        <f t="shared" ca="1" si="89"/>
        <v>0</v>
      </c>
      <c r="CA54" s="387">
        <f t="shared" ca="1" si="89"/>
        <v>0</v>
      </c>
      <c r="CF54" s="385">
        <f t="shared" ca="1" si="80"/>
        <v>0</v>
      </c>
      <c r="CG54" s="385">
        <f t="shared" ca="1" si="81"/>
        <v>0</v>
      </c>
      <c r="CH54" s="386">
        <f t="shared" si="82"/>
        <v>0</v>
      </c>
      <c r="CI54" s="386">
        <f t="shared" ca="1" si="83"/>
        <v>0</v>
      </c>
      <c r="CJ54" s="386">
        <f t="shared" ca="1" si="84"/>
        <v>0</v>
      </c>
      <c r="CK54" s="389"/>
      <c r="CL54" s="387">
        <f t="shared" ca="1" si="90"/>
        <v>0</v>
      </c>
      <c r="CM54" s="387">
        <f t="shared" ca="1" si="90"/>
        <v>0</v>
      </c>
      <c r="CN54" s="387">
        <f t="shared" ca="1" si="90"/>
        <v>0</v>
      </c>
      <c r="CO54" s="387">
        <f t="shared" ca="1" si="90"/>
        <v>0</v>
      </c>
      <c r="CP54" s="387">
        <f t="shared" ca="1" si="90"/>
        <v>0</v>
      </c>
      <c r="CQ54" s="387">
        <f t="shared" ca="1" si="90"/>
        <v>0</v>
      </c>
      <c r="CR54" s="387">
        <f t="shared" ca="1" si="90"/>
        <v>0</v>
      </c>
      <c r="CS54" s="387">
        <f t="shared" ca="1" si="90"/>
        <v>0</v>
      </c>
      <c r="CT54" s="387">
        <f t="shared" ca="1" si="90"/>
        <v>0</v>
      </c>
      <c r="CU54" s="387">
        <f t="shared" ca="1" si="90"/>
        <v>0</v>
      </c>
      <c r="CV54" s="387">
        <f t="shared" ca="1" si="91"/>
        <v>0</v>
      </c>
      <c r="CW54" s="387">
        <f t="shared" ca="1" si="91"/>
        <v>0</v>
      </c>
      <c r="CX54" s="387">
        <f t="shared" ca="1" si="91"/>
        <v>0</v>
      </c>
      <c r="CY54" s="387">
        <f t="shared" ca="1" si="91"/>
        <v>0</v>
      </c>
      <c r="CZ54" s="387">
        <f t="shared" ca="1" si="91"/>
        <v>0</v>
      </c>
      <c r="DA54" s="387">
        <f t="shared" ca="1" si="91"/>
        <v>0</v>
      </c>
      <c r="DB54" s="387">
        <f t="shared" ca="1" si="91"/>
        <v>0</v>
      </c>
      <c r="DC54" s="387">
        <f t="shared" ca="1" si="91"/>
        <v>0</v>
      </c>
      <c r="DD54" s="387">
        <f t="shared" ca="1" si="91"/>
        <v>0</v>
      </c>
      <c r="DE54" s="387">
        <f t="shared" ca="1" si="91"/>
        <v>0</v>
      </c>
      <c r="DF54" s="387">
        <f t="shared" ca="1" si="92"/>
        <v>0</v>
      </c>
      <c r="DG54" s="387">
        <f t="shared" ca="1" si="92"/>
        <v>0</v>
      </c>
      <c r="DH54" s="387">
        <f t="shared" ca="1" si="92"/>
        <v>0</v>
      </c>
      <c r="DI54" s="387">
        <f t="shared" ca="1" si="92"/>
        <v>0</v>
      </c>
      <c r="DJ54" s="387">
        <f t="shared" ca="1" si="92"/>
        <v>0</v>
      </c>
      <c r="DK54" s="387">
        <f t="shared" ca="1" si="92"/>
        <v>0</v>
      </c>
      <c r="DL54" s="387">
        <f t="shared" ca="1" si="92"/>
        <v>0</v>
      </c>
      <c r="DM54" s="387">
        <f t="shared" ca="1" si="92"/>
        <v>0</v>
      </c>
      <c r="DN54" s="387">
        <f t="shared" ca="1" si="92"/>
        <v>0</v>
      </c>
      <c r="DO54" s="387">
        <f t="shared" ca="1" si="92"/>
        <v>0</v>
      </c>
      <c r="DP54" s="387">
        <f t="shared" ca="1" si="93"/>
        <v>0</v>
      </c>
      <c r="DQ54" s="387">
        <f t="shared" ca="1" si="93"/>
        <v>0</v>
      </c>
      <c r="DR54" s="387">
        <f t="shared" ca="1" si="93"/>
        <v>0</v>
      </c>
      <c r="DS54" s="387">
        <f t="shared" ca="1" si="93"/>
        <v>0</v>
      </c>
      <c r="DT54" s="387">
        <f t="shared" ca="1" si="93"/>
        <v>0</v>
      </c>
      <c r="DU54" s="387">
        <f t="shared" ca="1" si="93"/>
        <v>0</v>
      </c>
      <c r="DV54" s="387">
        <f t="shared" ca="1" si="93"/>
        <v>0</v>
      </c>
      <c r="DW54" s="387">
        <f t="shared" ca="1" si="93"/>
        <v>0</v>
      </c>
      <c r="DX54" s="387">
        <f t="shared" ca="1" si="93"/>
        <v>0</v>
      </c>
      <c r="DY54" s="387">
        <f t="shared" ca="1" si="93"/>
        <v>0</v>
      </c>
      <c r="DZ54" s="387">
        <f t="shared" ca="1" si="94"/>
        <v>0</v>
      </c>
      <c r="EA54" s="387">
        <f t="shared" ca="1" si="94"/>
        <v>0</v>
      </c>
      <c r="EB54" s="387">
        <f t="shared" ca="1" si="94"/>
        <v>0</v>
      </c>
      <c r="EC54" s="387">
        <f t="shared" ca="1" si="94"/>
        <v>0</v>
      </c>
      <c r="ED54" s="387">
        <f t="shared" ca="1" si="94"/>
        <v>0</v>
      </c>
      <c r="EE54" s="387">
        <f t="shared" ca="1" si="94"/>
        <v>0</v>
      </c>
      <c r="EF54" s="387">
        <f t="shared" ca="1" si="94"/>
        <v>0</v>
      </c>
      <c r="EG54" s="387">
        <f t="shared" ca="1" si="94"/>
        <v>0</v>
      </c>
      <c r="EH54" s="387">
        <f t="shared" ca="1" si="94"/>
        <v>0</v>
      </c>
      <c r="EI54" s="387">
        <f t="shared" ca="1" si="94"/>
        <v>0</v>
      </c>
      <c r="EJ54" s="387">
        <f t="shared" ca="1" si="94"/>
        <v>0</v>
      </c>
      <c r="EK54" s="387">
        <f t="shared" ca="1" si="94"/>
        <v>0</v>
      </c>
      <c r="EL54" s="387">
        <f t="shared" ca="1" si="94"/>
        <v>0</v>
      </c>
      <c r="EM54" s="387">
        <f t="shared" ca="1" si="94"/>
        <v>0</v>
      </c>
      <c r="EO54" s="695">
        <f t="shared" si="41"/>
        <v>1</v>
      </c>
      <c r="EP54" s="119">
        <f t="shared" si="42"/>
        <v>1</v>
      </c>
    </row>
    <row r="55" spans="1:146">
      <c r="A55" s="122">
        <v>48</v>
      </c>
      <c r="B55" s="551"/>
      <c r="C55" s="529"/>
      <c r="D55" s="530"/>
      <c r="E55" s="530"/>
      <c r="F55" s="531"/>
      <c r="G55" s="532" t="s">
        <v>381</v>
      </c>
      <c r="H55" s="529"/>
      <c r="I55" s="540"/>
      <c r="J55" s="540"/>
      <c r="K55" s="539"/>
      <c r="L55" s="747">
        <f>IF(ISBLANK(K55),,IF(K55&lt;'Grille des taux interet'!$B$2,'Grille des taux interet'!$C$2,IF(K55&lt;'Grille des taux interet'!$B$3,'Grille des taux interet'!$C$3,IF(K55&lt;'Grille des taux interet'!B$4,'Grille des taux interet'!$C$4,IF(K55&lt;='Grille des taux interet'!$B$5,'Grille des taux interet'!$C$5,"RIEN")))))</f>
        <v>0</v>
      </c>
      <c r="M55" s="602">
        <f t="shared" si="73"/>
        <v>0</v>
      </c>
      <c r="N55" s="663" t="str">
        <f t="shared" si="38"/>
        <v/>
      </c>
      <c r="O55" s="649"/>
      <c r="P55" s="649"/>
      <c r="Q55" s="649"/>
      <c r="R55" s="649"/>
      <c r="S55" s="656"/>
      <c r="T55" s="385">
        <f t="shared" ca="1" si="74"/>
        <v>0</v>
      </c>
      <c r="U55" s="385">
        <f t="shared" ca="1" si="75"/>
        <v>0</v>
      </c>
      <c r="V55" s="386">
        <f t="shared" si="76"/>
        <v>0</v>
      </c>
      <c r="W55" s="386">
        <f t="shared" ca="1" si="77"/>
        <v>0</v>
      </c>
      <c r="X55" s="386">
        <f t="shared" ca="1" si="78"/>
        <v>0</v>
      </c>
      <c r="Y55" s="389">
        <f t="shared" si="79"/>
        <v>1900</v>
      </c>
      <c r="Z55" s="387">
        <f t="shared" ca="1" si="85"/>
        <v>0</v>
      </c>
      <c r="AA55" s="387">
        <f t="shared" ca="1" si="85"/>
        <v>0</v>
      </c>
      <c r="AB55" s="387">
        <f t="shared" ca="1" si="85"/>
        <v>0</v>
      </c>
      <c r="AC55" s="387">
        <f t="shared" ca="1" si="85"/>
        <v>0</v>
      </c>
      <c r="AD55" s="387">
        <f t="shared" ca="1" si="85"/>
        <v>0</v>
      </c>
      <c r="AE55" s="387">
        <f t="shared" ca="1" si="85"/>
        <v>0</v>
      </c>
      <c r="AF55" s="387">
        <f t="shared" ca="1" si="85"/>
        <v>0</v>
      </c>
      <c r="AG55" s="387">
        <f t="shared" ca="1" si="85"/>
        <v>0</v>
      </c>
      <c r="AH55" s="387">
        <f t="shared" ca="1" si="85"/>
        <v>0</v>
      </c>
      <c r="AI55" s="387">
        <f t="shared" ca="1" si="85"/>
        <v>0</v>
      </c>
      <c r="AJ55" s="387">
        <f t="shared" ca="1" si="86"/>
        <v>0</v>
      </c>
      <c r="AK55" s="387">
        <f t="shared" ca="1" si="86"/>
        <v>0</v>
      </c>
      <c r="AL55" s="387">
        <f t="shared" ca="1" si="86"/>
        <v>0</v>
      </c>
      <c r="AM55" s="387">
        <f t="shared" ca="1" si="86"/>
        <v>0</v>
      </c>
      <c r="AN55" s="387">
        <f t="shared" ca="1" si="86"/>
        <v>0</v>
      </c>
      <c r="AO55" s="387">
        <f t="shared" ca="1" si="86"/>
        <v>0</v>
      </c>
      <c r="AP55" s="387">
        <f t="shared" ca="1" si="86"/>
        <v>0</v>
      </c>
      <c r="AQ55" s="387">
        <f t="shared" ca="1" si="86"/>
        <v>0</v>
      </c>
      <c r="AR55" s="387">
        <f t="shared" ca="1" si="86"/>
        <v>0</v>
      </c>
      <c r="AS55" s="387">
        <f t="shared" ca="1" si="86"/>
        <v>0</v>
      </c>
      <c r="AT55" s="387">
        <f t="shared" ca="1" si="87"/>
        <v>0</v>
      </c>
      <c r="AU55" s="387">
        <f t="shared" ca="1" si="87"/>
        <v>0</v>
      </c>
      <c r="AV55" s="387">
        <f t="shared" ca="1" si="87"/>
        <v>0</v>
      </c>
      <c r="AW55" s="387">
        <f t="shared" ca="1" si="87"/>
        <v>0</v>
      </c>
      <c r="AX55" s="387">
        <f t="shared" ca="1" si="87"/>
        <v>0</v>
      </c>
      <c r="AY55" s="387">
        <f t="shared" ca="1" si="87"/>
        <v>0</v>
      </c>
      <c r="AZ55" s="387">
        <f t="shared" ca="1" si="87"/>
        <v>0</v>
      </c>
      <c r="BA55" s="387">
        <f t="shared" ca="1" si="87"/>
        <v>0</v>
      </c>
      <c r="BB55" s="387">
        <f t="shared" ca="1" si="87"/>
        <v>0</v>
      </c>
      <c r="BC55" s="387">
        <f t="shared" ca="1" si="87"/>
        <v>0</v>
      </c>
      <c r="BD55" s="387">
        <f t="shared" ca="1" si="88"/>
        <v>0</v>
      </c>
      <c r="BE55" s="387">
        <f t="shared" ca="1" si="88"/>
        <v>0</v>
      </c>
      <c r="BF55" s="387">
        <f t="shared" ca="1" si="88"/>
        <v>0</v>
      </c>
      <c r="BG55" s="387">
        <f t="shared" ca="1" si="88"/>
        <v>0</v>
      </c>
      <c r="BH55" s="387">
        <f t="shared" ca="1" si="88"/>
        <v>0</v>
      </c>
      <c r="BI55" s="387">
        <f t="shared" ca="1" si="88"/>
        <v>0</v>
      </c>
      <c r="BJ55" s="387">
        <f t="shared" ca="1" si="88"/>
        <v>0</v>
      </c>
      <c r="BK55" s="387">
        <f t="shared" ca="1" si="88"/>
        <v>0</v>
      </c>
      <c r="BL55" s="387">
        <f t="shared" ca="1" si="88"/>
        <v>0</v>
      </c>
      <c r="BM55" s="387">
        <f t="shared" ca="1" si="88"/>
        <v>0</v>
      </c>
      <c r="BN55" s="387">
        <f t="shared" ca="1" si="89"/>
        <v>0</v>
      </c>
      <c r="BO55" s="387">
        <f t="shared" ca="1" si="89"/>
        <v>0</v>
      </c>
      <c r="BP55" s="387">
        <f t="shared" ca="1" si="89"/>
        <v>0</v>
      </c>
      <c r="BQ55" s="387">
        <f t="shared" ca="1" si="89"/>
        <v>0</v>
      </c>
      <c r="BR55" s="387">
        <f t="shared" ca="1" si="89"/>
        <v>0</v>
      </c>
      <c r="BS55" s="387">
        <f t="shared" ca="1" si="89"/>
        <v>0</v>
      </c>
      <c r="BT55" s="387">
        <f t="shared" ca="1" si="89"/>
        <v>0</v>
      </c>
      <c r="BU55" s="387">
        <f t="shared" ca="1" si="89"/>
        <v>0</v>
      </c>
      <c r="BV55" s="387">
        <f t="shared" ca="1" si="89"/>
        <v>0</v>
      </c>
      <c r="BW55" s="387">
        <f t="shared" ca="1" si="89"/>
        <v>0</v>
      </c>
      <c r="BX55" s="387">
        <f t="shared" ca="1" si="89"/>
        <v>0</v>
      </c>
      <c r="BY55" s="387">
        <f t="shared" ca="1" si="89"/>
        <v>0</v>
      </c>
      <c r="BZ55" s="387">
        <f t="shared" ca="1" si="89"/>
        <v>0</v>
      </c>
      <c r="CA55" s="387">
        <f t="shared" ca="1" si="89"/>
        <v>0</v>
      </c>
      <c r="CF55" s="385">
        <f t="shared" ca="1" si="80"/>
        <v>0</v>
      </c>
      <c r="CG55" s="385">
        <f t="shared" ca="1" si="81"/>
        <v>0</v>
      </c>
      <c r="CH55" s="386">
        <f t="shared" si="82"/>
        <v>0</v>
      </c>
      <c r="CI55" s="386">
        <f t="shared" ca="1" si="83"/>
        <v>0</v>
      </c>
      <c r="CJ55" s="386">
        <f t="shared" ca="1" si="84"/>
        <v>0</v>
      </c>
      <c r="CK55" s="389"/>
      <c r="CL55" s="387">
        <f t="shared" ca="1" si="90"/>
        <v>0</v>
      </c>
      <c r="CM55" s="387">
        <f t="shared" ca="1" si="90"/>
        <v>0</v>
      </c>
      <c r="CN55" s="387">
        <f t="shared" ca="1" si="90"/>
        <v>0</v>
      </c>
      <c r="CO55" s="387">
        <f t="shared" ca="1" si="90"/>
        <v>0</v>
      </c>
      <c r="CP55" s="387">
        <f t="shared" ca="1" si="90"/>
        <v>0</v>
      </c>
      <c r="CQ55" s="387">
        <f t="shared" ca="1" si="90"/>
        <v>0</v>
      </c>
      <c r="CR55" s="387">
        <f t="shared" ca="1" si="90"/>
        <v>0</v>
      </c>
      <c r="CS55" s="387">
        <f t="shared" ca="1" si="90"/>
        <v>0</v>
      </c>
      <c r="CT55" s="387">
        <f t="shared" ca="1" si="90"/>
        <v>0</v>
      </c>
      <c r="CU55" s="387">
        <f t="shared" ca="1" si="90"/>
        <v>0</v>
      </c>
      <c r="CV55" s="387">
        <f t="shared" ca="1" si="91"/>
        <v>0</v>
      </c>
      <c r="CW55" s="387">
        <f t="shared" ca="1" si="91"/>
        <v>0</v>
      </c>
      <c r="CX55" s="387">
        <f t="shared" ca="1" si="91"/>
        <v>0</v>
      </c>
      <c r="CY55" s="387">
        <f t="shared" ca="1" si="91"/>
        <v>0</v>
      </c>
      <c r="CZ55" s="387">
        <f t="shared" ca="1" si="91"/>
        <v>0</v>
      </c>
      <c r="DA55" s="387">
        <f t="shared" ca="1" si="91"/>
        <v>0</v>
      </c>
      <c r="DB55" s="387">
        <f t="shared" ca="1" si="91"/>
        <v>0</v>
      </c>
      <c r="DC55" s="387">
        <f t="shared" ca="1" si="91"/>
        <v>0</v>
      </c>
      <c r="DD55" s="387">
        <f t="shared" ca="1" si="91"/>
        <v>0</v>
      </c>
      <c r="DE55" s="387">
        <f t="shared" ca="1" si="91"/>
        <v>0</v>
      </c>
      <c r="DF55" s="387">
        <f t="shared" ca="1" si="92"/>
        <v>0</v>
      </c>
      <c r="DG55" s="387">
        <f t="shared" ca="1" si="92"/>
        <v>0</v>
      </c>
      <c r="DH55" s="387">
        <f t="shared" ca="1" si="92"/>
        <v>0</v>
      </c>
      <c r="DI55" s="387">
        <f t="shared" ca="1" si="92"/>
        <v>0</v>
      </c>
      <c r="DJ55" s="387">
        <f t="shared" ca="1" si="92"/>
        <v>0</v>
      </c>
      <c r="DK55" s="387">
        <f t="shared" ca="1" si="92"/>
        <v>0</v>
      </c>
      <c r="DL55" s="387">
        <f t="shared" ca="1" si="92"/>
        <v>0</v>
      </c>
      <c r="DM55" s="387">
        <f t="shared" ca="1" si="92"/>
        <v>0</v>
      </c>
      <c r="DN55" s="387">
        <f t="shared" ca="1" si="92"/>
        <v>0</v>
      </c>
      <c r="DO55" s="387">
        <f t="shared" ca="1" si="92"/>
        <v>0</v>
      </c>
      <c r="DP55" s="387">
        <f t="shared" ca="1" si="93"/>
        <v>0</v>
      </c>
      <c r="DQ55" s="387">
        <f t="shared" ca="1" si="93"/>
        <v>0</v>
      </c>
      <c r="DR55" s="387">
        <f t="shared" ca="1" si="93"/>
        <v>0</v>
      </c>
      <c r="DS55" s="387">
        <f t="shared" ca="1" si="93"/>
        <v>0</v>
      </c>
      <c r="DT55" s="387">
        <f t="shared" ca="1" si="93"/>
        <v>0</v>
      </c>
      <c r="DU55" s="387">
        <f t="shared" ca="1" si="93"/>
        <v>0</v>
      </c>
      <c r="DV55" s="387">
        <f t="shared" ca="1" si="93"/>
        <v>0</v>
      </c>
      <c r="DW55" s="387">
        <f t="shared" ca="1" si="93"/>
        <v>0</v>
      </c>
      <c r="DX55" s="387">
        <f t="shared" ca="1" si="93"/>
        <v>0</v>
      </c>
      <c r="DY55" s="387">
        <f t="shared" ca="1" si="93"/>
        <v>0</v>
      </c>
      <c r="DZ55" s="387">
        <f t="shared" ca="1" si="94"/>
        <v>0</v>
      </c>
      <c r="EA55" s="387">
        <f t="shared" ca="1" si="94"/>
        <v>0</v>
      </c>
      <c r="EB55" s="387">
        <f t="shared" ca="1" si="94"/>
        <v>0</v>
      </c>
      <c r="EC55" s="387">
        <f t="shared" ca="1" si="94"/>
        <v>0</v>
      </c>
      <c r="ED55" s="387">
        <f t="shared" ca="1" si="94"/>
        <v>0</v>
      </c>
      <c r="EE55" s="387">
        <f t="shared" ca="1" si="94"/>
        <v>0</v>
      </c>
      <c r="EF55" s="387">
        <f t="shared" ca="1" si="94"/>
        <v>0</v>
      </c>
      <c r="EG55" s="387">
        <f t="shared" ca="1" si="94"/>
        <v>0</v>
      </c>
      <c r="EH55" s="387">
        <f t="shared" ca="1" si="94"/>
        <v>0</v>
      </c>
      <c r="EI55" s="387">
        <f t="shared" ca="1" si="94"/>
        <v>0</v>
      </c>
      <c r="EJ55" s="387">
        <f t="shared" ca="1" si="94"/>
        <v>0</v>
      </c>
      <c r="EK55" s="387">
        <f t="shared" ca="1" si="94"/>
        <v>0</v>
      </c>
      <c r="EL55" s="387">
        <f t="shared" ca="1" si="94"/>
        <v>0</v>
      </c>
      <c r="EM55" s="387">
        <f t="shared" ca="1" si="94"/>
        <v>0</v>
      </c>
      <c r="EO55" s="695">
        <f t="shared" si="41"/>
        <v>1</v>
      </c>
      <c r="EP55" s="119">
        <f t="shared" si="42"/>
        <v>1</v>
      </c>
    </row>
    <row r="56" spans="1:146">
      <c r="A56" s="122">
        <v>49</v>
      </c>
      <c r="B56" s="551"/>
      <c r="C56" s="529"/>
      <c r="D56" s="530"/>
      <c r="E56" s="530"/>
      <c r="F56" s="531"/>
      <c r="G56" s="532" t="s">
        <v>381</v>
      </c>
      <c r="H56" s="529"/>
      <c r="I56" s="540"/>
      <c r="J56" s="540"/>
      <c r="K56" s="539"/>
      <c r="L56" s="747">
        <f>IF(ISBLANK(K56),,IF(K56&lt;'Grille des taux interet'!$B$2,'Grille des taux interet'!$C$2,IF(K56&lt;'Grille des taux interet'!$B$3,'Grille des taux interet'!$C$3,IF(K56&lt;'Grille des taux interet'!B$4,'Grille des taux interet'!$C$4,IF(K56&lt;='Grille des taux interet'!$B$5,'Grille des taux interet'!$C$5,"RIEN")))))</f>
        <v>0</v>
      </c>
      <c r="M56" s="602">
        <f t="shared" si="73"/>
        <v>0</v>
      </c>
      <c r="N56" s="663" t="str">
        <f t="shared" si="38"/>
        <v/>
      </c>
      <c r="O56" s="649"/>
      <c r="P56" s="649"/>
      <c r="Q56" s="649"/>
      <c r="R56" s="649"/>
      <c r="S56" s="656"/>
      <c r="T56" s="385">
        <f t="shared" ca="1" si="74"/>
        <v>0</v>
      </c>
      <c r="U56" s="385">
        <f t="shared" ca="1" si="75"/>
        <v>0</v>
      </c>
      <c r="V56" s="386">
        <f t="shared" si="76"/>
        <v>0</v>
      </c>
      <c r="W56" s="386">
        <f t="shared" ca="1" si="77"/>
        <v>0</v>
      </c>
      <c r="X56" s="386">
        <f t="shared" ca="1" si="78"/>
        <v>0</v>
      </c>
      <c r="Y56" s="389">
        <f t="shared" si="79"/>
        <v>1900</v>
      </c>
      <c r="Z56" s="387">
        <f t="shared" ca="1" si="85"/>
        <v>0</v>
      </c>
      <c r="AA56" s="387">
        <f t="shared" ca="1" si="85"/>
        <v>0</v>
      </c>
      <c r="AB56" s="387">
        <f t="shared" ca="1" si="85"/>
        <v>0</v>
      </c>
      <c r="AC56" s="387">
        <f t="shared" ca="1" si="85"/>
        <v>0</v>
      </c>
      <c r="AD56" s="387">
        <f t="shared" ca="1" si="85"/>
        <v>0</v>
      </c>
      <c r="AE56" s="387">
        <f t="shared" ca="1" si="85"/>
        <v>0</v>
      </c>
      <c r="AF56" s="387">
        <f t="shared" ca="1" si="85"/>
        <v>0</v>
      </c>
      <c r="AG56" s="387">
        <f t="shared" ca="1" si="85"/>
        <v>0</v>
      </c>
      <c r="AH56" s="387">
        <f t="shared" ca="1" si="85"/>
        <v>0</v>
      </c>
      <c r="AI56" s="387">
        <f t="shared" ca="1" si="85"/>
        <v>0</v>
      </c>
      <c r="AJ56" s="387">
        <f t="shared" ca="1" si="86"/>
        <v>0</v>
      </c>
      <c r="AK56" s="387">
        <f t="shared" ca="1" si="86"/>
        <v>0</v>
      </c>
      <c r="AL56" s="387">
        <f t="shared" ca="1" si="86"/>
        <v>0</v>
      </c>
      <c r="AM56" s="387">
        <f t="shared" ca="1" si="86"/>
        <v>0</v>
      </c>
      <c r="AN56" s="387">
        <f t="shared" ca="1" si="86"/>
        <v>0</v>
      </c>
      <c r="AO56" s="387">
        <f t="shared" ca="1" si="86"/>
        <v>0</v>
      </c>
      <c r="AP56" s="387">
        <f t="shared" ca="1" si="86"/>
        <v>0</v>
      </c>
      <c r="AQ56" s="387">
        <f t="shared" ca="1" si="86"/>
        <v>0</v>
      </c>
      <c r="AR56" s="387">
        <f t="shared" ca="1" si="86"/>
        <v>0</v>
      </c>
      <c r="AS56" s="387">
        <f t="shared" ca="1" si="86"/>
        <v>0</v>
      </c>
      <c r="AT56" s="387">
        <f t="shared" ca="1" si="87"/>
        <v>0</v>
      </c>
      <c r="AU56" s="387">
        <f t="shared" ca="1" si="87"/>
        <v>0</v>
      </c>
      <c r="AV56" s="387">
        <f t="shared" ca="1" si="87"/>
        <v>0</v>
      </c>
      <c r="AW56" s="387">
        <f t="shared" ca="1" si="87"/>
        <v>0</v>
      </c>
      <c r="AX56" s="387">
        <f t="shared" ca="1" si="87"/>
        <v>0</v>
      </c>
      <c r="AY56" s="387">
        <f t="shared" ca="1" si="87"/>
        <v>0</v>
      </c>
      <c r="AZ56" s="387">
        <f t="shared" ca="1" si="87"/>
        <v>0</v>
      </c>
      <c r="BA56" s="387">
        <f t="shared" ca="1" si="87"/>
        <v>0</v>
      </c>
      <c r="BB56" s="387">
        <f t="shared" ca="1" si="87"/>
        <v>0</v>
      </c>
      <c r="BC56" s="387">
        <f t="shared" ca="1" si="87"/>
        <v>0</v>
      </c>
      <c r="BD56" s="387">
        <f t="shared" ca="1" si="88"/>
        <v>0</v>
      </c>
      <c r="BE56" s="387">
        <f t="shared" ca="1" si="88"/>
        <v>0</v>
      </c>
      <c r="BF56" s="387">
        <f t="shared" ca="1" si="88"/>
        <v>0</v>
      </c>
      <c r="BG56" s="387">
        <f t="shared" ca="1" si="88"/>
        <v>0</v>
      </c>
      <c r="BH56" s="387">
        <f t="shared" ca="1" si="88"/>
        <v>0</v>
      </c>
      <c r="BI56" s="387">
        <f t="shared" ca="1" si="88"/>
        <v>0</v>
      </c>
      <c r="BJ56" s="387">
        <f t="shared" ca="1" si="88"/>
        <v>0</v>
      </c>
      <c r="BK56" s="387">
        <f t="shared" ca="1" si="88"/>
        <v>0</v>
      </c>
      <c r="BL56" s="387">
        <f t="shared" ca="1" si="88"/>
        <v>0</v>
      </c>
      <c r="BM56" s="387">
        <f t="shared" ca="1" si="88"/>
        <v>0</v>
      </c>
      <c r="BN56" s="387">
        <f t="shared" ca="1" si="89"/>
        <v>0</v>
      </c>
      <c r="BO56" s="387">
        <f t="shared" ca="1" si="89"/>
        <v>0</v>
      </c>
      <c r="BP56" s="387">
        <f t="shared" ca="1" si="89"/>
        <v>0</v>
      </c>
      <c r="BQ56" s="387">
        <f t="shared" ca="1" si="89"/>
        <v>0</v>
      </c>
      <c r="BR56" s="387">
        <f t="shared" ca="1" si="89"/>
        <v>0</v>
      </c>
      <c r="BS56" s="387">
        <f t="shared" ca="1" si="89"/>
        <v>0</v>
      </c>
      <c r="BT56" s="387">
        <f t="shared" ca="1" si="89"/>
        <v>0</v>
      </c>
      <c r="BU56" s="387">
        <f t="shared" ca="1" si="89"/>
        <v>0</v>
      </c>
      <c r="BV56" s="387">
        <f t="shared" ca="1" si="89"/>
        <v>0</v>
      </c>
      <c r="BW56" s="387">
        <f t="shared" ca="1" si="89"/>
        <v>0</v>
      </c>
      <c r="BX56" s="387">
        <f t="shared" ca="1" si="89"/>
        <v>0</v>
      </c>
      <c r="BY56" s="387">
        <f t="shared" ca="1" si="89"/>
        <v>0</v>
      </c>
      <c r="BZ56" s="387">
        <f t="shared" ca="1" si="89"/>
        <v>0</v>
      </c>
      <c r="CA56" s="387">
        <f t="shared" ca="1" si="89"/>
        <v>0</v>
      </c>
      <c r="CF56" s="385">
        <f t="shared" ca="1" si="80"/>
        <v>0</v>
      </c>
      <c r="CG56" s="385">
        <f t="shared" ca="1" si="81"/>
        <v>0</v>
      </c>
      <c r="CH56" s="386">
        <f t="shared" si="82"/>
        <v>0</v>
      </c>
      <c r="CI56" s="386">
        <f t="shared" ca="1" si="83"/>
        <v>0</v>
      </c>
      <c r="CJ56" s="386">
        <f t="shared" ca="1" si="84"/>
        <v>0</v>
      </c>
      <c r="CK56" s="389"/>
      <c r="CL56" s="387">
        <f t="shared" ca="1" si="90"/>
        <v>0</v>
      </c>
      <c r="CM56" s="387">
        <f t="shared" ca="1" si="90"/>
        <v>0</v>
      </c>
      <c r="CN56" s="387">
        <f t="shared" ca="1" si="90"/>
        <v>0</v>
      </c>
      <c r="CO56" s="387">
        <f t="shared" ca="1" si="90"/>
        <v>0</v>
      </c>
      <c r="CP56" s="387">
        <f t="shared" ca="1" si="90"/>
        <v>0</v>
      </c>
      <c r="CQ56" s="387">
        <f t="shared" ca="1" si="90"/>
        <v>0</v>
      </c>
      <c r="CR56" s="387">
        <f t="shared" ca="1" si="90"/>
        <v>0</v>
      </c>
      <c r="CS56" s="387">
        <f t="shared" ca="1" si="90"/>
        <v>0</v>
      </c>
      <c r="CT56" s="387">
        <f t="shared" ca="1" si="90"/>
        <v>0</v>
      </c>
      <c r="CU56" s="387">
        <f t="shared" ca="1" si="90"/>
        <v>0</v>
      </c>
      <c r="CV56" s="387">
        <f t="shared" ca="1" si="91"/>
        <v>0</v>
      </c>
      <c r="CW56" s="387">
        <f t="shared" ca="1" si="91"/>
        <v>0</v>
      </c>
      <c r="CX56" s="387">
        <f t="shared" ca="1" si="91"/>
        <v>0</v>
      </c>
      <c r="CY56" s="387">
        <f t="shared" ca="1" si="91"/>
        <v>0</v>
      </c>
      <c r="CZ56" s="387">
        <f t="shared" ca="1" si="91"/>
        <v>0</v>
      </c>
      <c r="DA56" s="387">
        <f t="shared" ca="1" si="91"/>
        <v>0</v>
      </c>
      <c r="DB56" s="387">
        <f t="shared" ca="1" si="91"/>
        <v>0</v>
      </c>
      <c r="DC56" s="387">
        <f t="shared" ca="1" si="91"/>
        <v>0</v>
      </c>
      <c r="DD56" s="387">
        <f t="shared" ca="1" si="91"/>
        <v>0</v>
      </c>
      <c r="DE56" s="387">
        <f t="shared" ca="1" si="91"/>
        <v>0</v>
      </c>
      <c r="DF56" s="387">
        <f t="shared" ca="1" si="92"/>
        <v>0</v>
      </c>
      <c r="DG56" s="387">
        <f t="shared" ca="1" si="92"/>
        <v>0</v>
      </c>
      <c r="DH56" s="387">
        <f t="shared" ca="1" si="92"/>
        <v>0</v>
      </c>
      <c r="DI56" s="387">
        <f t="shared" ca="1" si="92"/>
        <v>0</v>
      </c>
      <c r="DJ56" s="387">
        <f t="shared" ca="1" si="92"/>
        <v>0</v>
      </c>
      <c r="DK56" s="387">
        <f t="shared" ca="1" si="92"/>
        <v>0</v>
      </c>
      <c r="DL56" s="387">
        <f t="shared" ca="1" si="92"/>
        <v>0</v>
      </c>
      <c r="DM56" s="387">
        <f t="shared" ca="1" si="92"/>
        <v>0</v>
      </c>
      <c r="DN56" s="387">
        <f t="shared" ca="1" si="92"/>
        <v>0</v>
      </c>
      <c r="DO56" s="387">
        <f t="shared" ca="1" si="92"/>
        <v>0</v>
      </c>
      <c r="DP56" s="387">
        <f t="shared" ca="1" si="93"/>
        <v>0</v>
      </c>
      <c r="DQ56" s="387">
        <f t="shared" ca="1" si="93"/>
        <v>0</v>
      </c>
      <c r="DR56" s="387">
        <f t="shared" ca="1" si="93"/>
        <v>0</v>
      </c>
      <c r="DS56" s="387">
        <f t="shared" ca="1" si="93"/>
        <v>0</v>
      </c>
      <c r="DT56" s="387">
        <f t="shared" ca="1" si="93"/>
        <v>0</v>
      </c>
      <c r="DU56" s="387">
        <f t="shared" ca="1" si="93"/>
        <v>0</v>
      </c>
      <c r="DV56" s="387">
        <f t="shared" ca="1" si="93"/>
        <v>0</v>
      </c>
      <c r="DW56" s="387">
        <f t="shared" ca="1" si="93"/>
        <v>0</v>
      </c>
      <c r="DX56" s="387">
        <f t="shared" ca="1" si="93"/>
        <v>0</v>
      </c>
      <c r="DY56" s="387">
        <f t="shared" ca="1" si="93"/>
        <v>0</v>
      </c>
      <c r="DZ56" s="387">
        <f t="shared" ca="1" si="94"/>
        <v>0</v>
      </c>
      <c r="EA56" s="387">
        <f t="shared" ca="1" si="94"/>
        <v>0</v>
      </c>
      <c r="EB56" s="387">
        <f t="shared" ca="1" si="94"/>
        <v>0</v>
      </c>
      <c r="EC56" s="387">
        <f t="shared" ca="1" si="94"/>
        <v>0</v>
      </c>
      <c r="ED56" s="387">
        <f t="shared" ca="1" si="94"/>
        <v>0</v>
      </c>
      <c r="EE56" s="387">
        <f t="shared" ca="1" si="94"/>
        <v>0</v>
      </c>
      <c r="EF56" s="387">
        <f t="shared" ca="1" si="94"/>
        <v>0</v>
      </c>
      <c r="EG56" s="387">
        <f t="shared" ca="1" si="94"/>
        <v>0</v>
      </c>
      <c r="EH56" s="387">
        <f t="shared" ca="1" si="94"/>
        <v>0</v>
      </c>
      <c r="EI56" s="387">
        <f t="shared" ca="1" si="94"/>
        <v>0</v>
      </c>
      <c r="EJ56" s="387">
        <f t="shared" ca="1" si="94"/>
        <v>0</v>
      </c>
      <c r="EK56" s="387">
        <f t="shared" ca="1" si="94"/>
        <v>0</v>
      </c>
      <c r="EL56" s="387">
        <f t="shared" ca="1" si="94"/>
        <v>0</v>
      </c>
      <c r="EM56" s="387">
        <f t="shared" ca="1" si="94"/>
        <v>0</v>
      </c>
      <c r="EO56" s="695">
        <f t="shared" si="41"/>
        <v>1</v>
      </c>
      <c r="EP56" s="119">
        <f t="shared" si="42"/>
        <v>1</v>
      </c>
    </row>
    <row r="57" spans="1:146">
      <c r="A57" s="122">
        <v>50</v>
      </c>
      <c r="B57" s="551"/>
      <c r="C57" s="529"/>
      <c r="D57" s="530"/>
      <c r="E57" s="530"/>
      <c r="F57" s="531"/>
      <c r="G57" s="532" t="s">
        <v>381</v>
      </c>
      <c r="H57" s="529"/>
      <c r="I57" s="540"/>
      <c r="J57" s="540"/>
      <c r="K57" s="539"/>
      <c r="L57" s="747">
        <f>IF(ISBLANK(K57),,IF(K57&lt;'Grille des taux interet'!$B$2,'Grille des taux interet'!$C$2,IF(K57&lt;'Grille des taux interet'!$B$3,'Grille des taux interet'!$C$3,IF(K57&lt;'Grille des taux interet'!B$4,'Grille des taux interet'!$C$4,IF(K57&lt;='Grille des taux interet'!$B$5,'Grille des taux interet'!$C$5,"RIEN")))))</f>
        <v>0</v>
      </c>
      <c r="M57" s="602">
        <f t="shared" si="73"/>
        <v>0</v>
      </c>
      <c r="N57" s="663" t="str">
        <f t="shared" si="38"/>
        <v/>
      </c>
      <c r="O57" s="649"/>
      <c r="P57" s="649"/>
      <c r="Q57" s="649"/>
      <c r="R57" s="649"/>
      <c r="S57" s="656"/>
      <c r="T57" s="385">
        <f t="shared" ca="1" si="74"/>
        <v>0</v>
      </c>
      <c r="U57" s="385">
        <f t="shared" ca="1" si="75"/>
        <v>0</v>
      </c>
      <c r="V57" s="386">
        <f t="shared" si="76"/>
        <v>0</v>
      </c>
      <c r="W57" s="386">
        <f t="shared" ca="1" si="77"/>
        <v>0</v>
      </c>
      <c r="X57" s="386">
        <f t="shared" ca="1" si="78"/>
        <v>0</v>
      </c>
      <c r="Y57" s="389">
        <f t="shared" si="79"/>
        <v>1900</v>
      </c>
      <c r="Z57" s="387">
        <f t="shared" ca="1" si="85"/>
        <v>0</v>
      </c>
      <c r="AA57" s="387">
        <f t="shared" ca="1" si="85"/>
        <v>0</v>
      </c>
      <c r="AB57" s="387">
        <f t="shared" ca="1" si="85"/>
        <v>0</v>
      </c>
      <c r="AC57" s="387">
        <f t="shared" ca="1" si="85"/>
        <v>0</v>
      </c>
      <c r="AD57" s="387">
        <f t="shared" ca="1" si="85"/>
        <v>0</v>
      </c>
      <c r="AE57" s="387">
        <f t="shared" ca="1" si="85"/>
        <v>0</v>
      </c>
      <c r="AF57" s="387">
        <f t="shared" ca="1" si="85"/>
        <v>0</v>
      </c>
      <c r="AG57" s="387">
        <f t="shared" ca="1" si="85"/>
        <v>0</v>
      </c>
      <c r="AH57" s="387">
        <f t="shared" ca="1" si="85"/>
        <v>0</v>
      </c>
      <c r="AI57" s="387">
        <f t="shared" ca="1" si="85"/>
        <v>0</v>
      </c>
      <c r="AJ57" s="387">
        <f t="shared" ca="1" si="86"/>
        <v>0</v>
      </c>
      <c r="AK57" s="387">
        <f t="shared" ca="1" si="86"/>
        <v>0</v>
      </c>
      <c r="AL57" s="387">
        <f t="shared" ca="1" si="86"/>
        <v>0</v>
      </c>
      <c r="AM57" s="387">
        <f t="shared" ca="1" si="86"/>
        <v>0</v>
      </c>
      <c r="AN57" s="387">
        <f t="shared" ca="1" si="86"/>
        <v>0</v>
      </c>
      <c r="AO57" s="387">
        <f t="shared" ca="1" si="86"/>
        <v>0</v>
      </c>
      <c r="AP57" s="387">
        <f t="shared" ca="1" si="86"/>
        <v>0</v>
      </c>
      <c r="AQ57" s="387">
        <f t="shared" ca="1" si="86"/>
        <v>0</v>
      </c>
      <c r="AR57" s="387">
        <f t="shared" ca="1" si="86"/>
        <v>0</v>
      </c>
      <c r="AS57" s="387">
        <f t="shared" ca="1" si="86"/>
        <v>0</v>
      </c>
      <c r="AT57" s="387">
        <f t="shared" ca="1" si="87"/>
        <v>0</v>
      </c>
      <c r="AU57" s="387">
        <f t="shared" ca="1" si="87"/>
        <v>0</v>
      </c>
      <c r="AV57" s="387">
        <f t="shared" ca="1" si="87"/>
        <v>0</v>
      </c>
      <c r="AW57" s="387">
        <f t="shared" ca="1" si="87"/>
        <v>0</v>
      </c>
      <c r="AX57" s="387">
        <f t="shared" ca="1" si="87"/>
        <v>0</v>
      </c>
      <c r="AY57" s="387">
        <f t="shared" ca="1" si="87"/>
        <v>0</v>
      </c>
      <c r="AZ57" s="387">
        <f t="shared" ca="1" si="87"/>
        <v>0</v>
      </c>
      <c r="BA57" s="387">
        <f t="shared" ca="1" si="87"/>
        <v>0</v>
      </c>
      <c r="BB57" s="387">
        <f t="shared" ca="1" si="87"/>
        <v>0</v>
      </c>
      <c r="BC57" s="387">
        <f t="shared" ca="1" si="87"/>
        <v>0</v>
      </c>
      <c r="BD57" s="387">
        <f t="shared" ca="1" si="88"/>
        <v>0</v>
      </c>
      <c r="BE57" s="387">
        <f t="shared" ca="1" si="88"/>
        <v>0</v>
      </c>
      <c r="BF57" s="387">
        <f t="shared" ca="1" si="88"/>
        <v>0</v>
      </c>
      <c r="BG57" s="387">
        <f t="shared" ca="1" si="88"/>
        <v>0</v>
      </c>
      <c r="BH57" s="387">
        <f t="shared" ca="1" si="88"/>
        <v>0</v>
      </c>
      <c r="BI57" s="387">
        <f t="shared" ca="1" si="88"/>
        <v>0</v>
      </c>
      <c r="BJ57" s="387">
        <f t="shared" ca="1" si="88"/>
        <v>0</v>
      </c>
      <c r="BK57" s="387">
        <f t="shared" ca="1" si="88"/>
        <v>0</v>
      </c>
      <c r="BL57" s="387">
        <f t="shared" ca="1" si="88"/>
        <v>0</v>
      </c>
      <c r="BM57" s="387">
        <f t="shared" ca="1" si="88"/>
        <v>0</v>
      </c>
      <c r="BN57" s="387">
        <f t="shared" ca="1" si="89"/>
        <v>0</v>
      </c>
      <c r="BO57" s="387">
        <f t="shared" ca="1" si="89"/>
        <v>0</v>
      </c>
      <c r="BP57" s="387">
        <f t="shared" ca="1" si="89"/>
        <v>0</v>
      </c>
      <c r="BQ57" s="387">
        <f t="shared" ca="1" si="89"/>
        <v>0</v>
      </c>
      <c r="BR57" s="387">
        <f t="shared" ca="1" si="89"/>
        <v>0</v>
      </c>
      <c r="BS57" s="387">
        <f t="shared" ca="1" si="89"/>
        <v>0</v>
      </c>
      <c r="BT57" s="387">
        <f t="shared" ca="1" si="89"/>
        <v>0</v>
      </c>
      <c r="BU57" s="387">
        <f t="shared" ca="1" si="89"/>
        <v>0</v>
      </c>
      <c r="BV57" s="387">
        <f t="shared" ca="1" si="89"/>
        <v>0</v>
      </c>
      <c r="BW57" s="387">
        <f t="shared" ca="1" si="89"/>
        <v>0</v>
      </c>
      <c r="BX57" s="387">
        <f t="shared" ca="1" si="89"/>
        <v>0</v>
      </c>
      <c r="BY57" s="387">
        <f t="shared" ca="1" si="89"/>
        <v>0</v>
      </c>
      <c r="BZ57" s="387">
        <f t="shared" ca="1" si="89"/>
        <v>0</v>
      </c>
      <c r="CA57" s="387">
        <f t="shared" ca="1" si="89"/>
        <v>0</v>
      </c>
      <c r="CF57" s="385">
        <f t="shared" ca="1" si="80"/>
        <v>0</v>
      </c>
      <c r="CG57" s="385">
        <f t="shared" ca="1" si="81"/>
        <v>0</v>
      </c>
      <c r="CH57" s="386">
        <f t="shared" si="82"/>
        <v>0</v>
      </c>
      <c r="CI57" s="386">
        <f t="shared" ca="1" si="83"/>
        <v>0</v>
      </c>
      <c r="CJ57" s="386">
        <f t="shared" ca="1" si="84"/>
        <v>0</v>
      </c>
      <c r="CK57" s="389"/>
      <c r="CL57" s="387">
        <f t="shared" ca="1" si="90"/>
        <v>0</v>
      </c>
      <c r="CM57" s="387">
        <f t="shared" ca="1" si="90"/>
        <v>0</v>
      </c>
      <c r="CN57" s="387">
        <f t="shared" ca="1" si="90"/>
        <v>0</v>
      </c>
      <c r="CO57" s="387">
        <f t="shared" ca="1" si="90"/>
        <v>0</v>
      </c>
      <c r="CP57" s="387">
        <f t="shared" ca="1" si="90"/>
        <v>0</v>
      </c>
      <c r="CQ57" s="387">
        <f t="shared" ca="1" si="90"/>
        <v>0</v>
      </c>
      <c r="CR57" s="387">
        <f t="shared" ca="1" si="90"/>
        <v>0</v>
      </c>
      <c r="CS57" s="387">
        <f t="shared" ca="1" si="90"/>
        <v>0</v>
      </c>
      <c r="CT57" s="387">
        <f t="shared" ca="1" si="90"/>
        <v>0</v>
      </c>
      <c r="CU57" s="387">
        <f t="shared" ca="1" si="90"/>
        <v>0</v>
      </c>
      <c r="CV57" s="387">
        <f t="shared" ca="1" si="91"/>
        <v>0</v>
      </c>
      <c r="CW57" s="387">
        <f t="shared" ca="1" si="91"/>
        <v>0</v>
      </c>
      <c r="CX57" s="387">
        <f t="shared" ca="1" si="91"/>
        <v>0</v>
      </c>
      <c r="CY57" s="387">
        <f t="shared" ca="1" si="91"/>
        <v>0</v>
      </c>
      <c r="CZ57" s="387">
        <f t="shared" ca="1" si="91"/>
        <v>0</v>
      </c>
      <c r="DA57" s="387">
        <f t="shared" ca="1" si="91"/>
        <v>0</v>
      </c>
      <c r="DB57" s="387">
        <f t="shared" ca="1" si="91"/>
        <v>0</v>
      </c>
      <c r="DC57" s="387">
        <f t="shared" ca="1" si="91"/>
        <v>0</v>
      </c>
      <c r="DD57" s="387">
        <f t="shared" ca="1" si="91"/>
        <v>0</v>
      </c>
      <c r="DE57" s="387">
        <f t="shared" ca="1" si="91"/>
        <v>0</v>
      </c>
      <c r="DF57" s="387">
        <f t="shared" ca="1" si="92"/>
        <v>0</v>
      </c>
      <c r="DG57" s="387">
        <f t="shared" ca="1" si="92"/>
        <v>0</v>
      </c>
      <c r="DH57" s="387">
        <f t="shared" ca="1" si="92"/>
        <v>0</v>
      </c>
      <c r="DI57" s="387">
        <f t="shared" ca="1" si="92"/>
        <v>0</v>
      </c>
      <c r="DJ57" s="387">
        <f t="shared" ca="1" si="92"/>
        <v>0</v>
      </c>
      <c r="DK57" s="387">
        <f t="shared" ca="1" si="92"/>
        <v>0</v>
      </c>
      <c r="DL57" s="387">
        <f t="shared" ca="1" si="92"/>
        <v>0</v>
      </c>
      <c r="DM57" s="387">
        <f t="shared" ca="1" si="92"/>
        <v>0</v>
      </c>
      <c r="DN57" s="387">
        <f t="shared" ca="1" si="92"/>
        <v>0</v>
      </c>
      <c r="DO57" s="387">
        <f t="shared" ca="1" si="92"/>
        <v>0</v>
      </c>
      <c r="DP57" s="387">
        <f t="shared" ca="1" si="93"/>
        <v>0</v>
      </c>
      <c r="DQ57" s="387">
        <f t="shared" ca="1" si="93"/>
        <v>0</v>
      </c>
      <c r="DR57" s="387">
        <f t="shared" ca="1" si="93"/>
        <v>0</v>
      </c>
      <c r="DS57" s="387">
        <f t="shared" ca="1" si="93"/>
        <v>0</v>
      </c>
      <c r="DT57" s="387">
        <f t="shared" ca="1" si="93"/>
        <v>0</v>
      </c>
      <c r="DU57" s="387">
        <f t="shared" ca="1" si="93"/>
        <v>0</v>
      </c>
      <c r="DV57" s="387">
        <f t="shared" ca="1" si="93"/>
        <v>0</v>
      </c>
      <c r="DW57" s="387">
        <f t="shared" ca="1" si="93"/>
        <v>0</v>
      </c>
      <c r="DX57" s="387">
        <f t="shared" ca="1" si="93"/>
        <v>0</v>
      </c>
      <c r="DY57" s="387">
        <f t="shared" ca="1" si="93"/>
        <v>0</v>
      </c>
      <c r="DZ57" s="387">
        <f t="shared" ca="1" si="94"/>
        <v>0</v>
      </c>
      <c r="EA57" s="387">
        <f t="shared" ca="1" si="94"/>
        <v>0</v>
      </c>
      <c r="EB57" s="387">
        <f t="shared" ca="1" si="94"/>
        <v>0</v>
      </c>
      <c r="EC57" s="387">
        <f t="shared" ca="1" si="94"/>
        <v>0</v>
      </c>
      <c r="ED57" s="387">
        <f t="shared" ca="1" si="94"/>
        <v>0</v>
      </c>
      <c r="EE57" s="387">
        <f t="shared" ca="1" si="94"/>
        <v>0</v>
      </c>
      <c r="EF57" s="387">
        <f t="shared" ca="1" si="94"/>
        <v>0</v>
      </c>
      <c r="EG57" s="387">
        <f t="shared" ca="1" si="94"/>
        <v>0</v>
      </c>
      <c r="EH57" s="387">
        <f t="shared" ca="1" si="94"/>
        <v>0</v>
      </c>
      <c r="EI57" s="387">
        <f t="shared" ca="1" si="94"/>
        <v>0</v>
      </c>
      <c r="EJ57" s="387">
        <f t="shared" ca="1" si="94"/>
        <v>0</v>
      </c>
      <c r="EK57" s="387">
        <f t="shared" ca="1" si="94"/>
        <v>0</v>
      </c>
      <c r="EL57" s="387">
        <f t="shared" ca="1" si="94"/>
        <v>0</v>
      </c>
      <c r="EM57" s="387">
        <f t="shared" ca="1" si="94"/>
        <v>0</v>
      </c>
      <c r="EO57" s="695">
        <f t="shared" si="41"/>
        <v>1</v>
      </c>
      <c r="EP57" s="119">
        <f t="shared" si="42"/>
        <v>1</v>
      </c>
    </row>
    <row r="58" spans="1:146">
      <c r="A58" s="122">
        <v>51</v>
      </c>
      <c r="B58" s="551"/>
      <c r="C58" s="529"/>
      <c r="D58" s="530"/>
      <c r="E58" s="530"/>
      <c r="F58" s="531"/>
      <c r="G58" s="532" t="s">
        <v>381</v>
      </c>
      <c r="H58" s="529"/>
      <c r="I58" s="540"/>
      <c r="J58" s="540"/>
      <c r="K58" s="539"/>
      <c r="L58" s="747">
        <f>IF(ISBLANK(K58),,IF(K58&lt;'Grille des taux interet'!$B$2,'Grille des taux interet'!$C$2,IF(K58&lt;'Grille des taux interet'!$B$3,'Grille des taux interet'!$C$3,IF(K58&lt;'Grille des taux interet'!B$4,'Grille des taux interet'!$C$4,IF(K58&lt;='Grille des taux interet'!$B$5,'Grille des taux interet'!$C$5,"RIEN")))))</f>
        <v>0</v>
      </c>
      <c r="M58" s="602">
        <f t="shared" si="73"/>
        <v>0</v>
      </c>
      <c r="N58" s="663" t="str">
        <f t="shared" si="38"/>
        <v/>
      </c>
      <c r="O58" s="649"/>
      <c r="P58" s="649"/>
      <c r="Q58" s="649"/>
      <c r="R58" s="649"/>
      <c r="S58" s="656"/>
      <c r="T58" s="385">
        <f t="shared" ca="1" si="74"/>
        <v>0</v>
      </c>
      <c r="U58" s="385">
        <f t="shared" ca="1" si="75"/>
        <v>0</v>
      </c>
      <c r="V58" s="386">
        <f t="shared" si="76"/>
        <v>0</v>
      </c>
      <c r="W58" s="386">
        <f t="shared" ca="1" si="77"/>
        <v>0</v>
      </c>
      <c r="X58" s="386">
        <f t="shared" ca="1" si="78"/>
        <v>0</v>
      </c>
      <c r="Y58" s="389">
        <f t="shared" si="79"/>
        <v>1900</v>
      </c>
      <c r="Z58" s="387">
        <f t="shared" ref="Z58:AI67" ca="1" si="95">IF(OR(Z$6&lt;YEAR($T58),Z$6&gt;YEAR($U58)),0,IF(AND(Z$6&gt;YEAR($T58),Z$6&lt;YEAR($U58)),$V58,IF(Z$6=YEAR($T58),$W58,IF(Z$6=YEAR($U58),IF($X58=0,$V58,$X58)))))</f>
        <v>0</v>
      </c>
      <c r="AA58" s="387">
        <f t="shared" ca="1" si="95"/>
        <v>0</v>
      </c>
      <c r="AB58" s="387">
        <f t="shared" ca="1" si="95"/>
        <v>0</v>
      </c>
      <c r="AC58" s="387">
        <f t="shared" ca="1" si="95"/>
        <v>0</v>
      </c>
      <c r="AD58" s="387">
        <f t="shared" ca="1" si="95"/>
        <v>0</v>
      </c>
      <c r="AE58" s="387">
        <f t="shared" ca="1" si="95"/>
        <v>0</v>
      </c>
      <c r="AF58" s="387">
        <f t="shared" ca="1" si="95"/>
        <v>0</v>
      </c>
      <c r="AG58" s="387">
        <f t="shared" ca="1" si="95"/>
        <v>0</v>
      </c>
      <c r="AH58" s="387">
        <f t="shared" ca="1" si="95"/>
        <v>0</v>
      </c>
      <c r="AI58" s="387">
        <f t="shared" ca="1" si="95"/>
        <v>0</v>
      </c>
      <c r="AJ58" s="387">
        <f t="shared" ref="AJ58:AS67" ca="1" si="96">IF(OR(AJ$6&lt;YEAR($T58),AJ$6&gt;YEAR($U58)),0,IF(AND(AJ$6&gt;YEAR($T58),AJ$6&lt;YEAR($U58)),$V58,IF(AJ$6=YEAR($T58),$W58,IF(AJ$6=YEAR($U58),IF($X58=0,$V58,$X58)))))</f>
        <v>0</v>
      </c>
      <c r="AK58" s="387">
        <f t="shared" ca="1" si="96"/>
        <v>0</v>
      </c>
      <c r="AL58" s="387">
        <f t="shared" ca="1" si="96"/>
        <v>0</v>
      </c>
      <c r="AM58" s="387">
        <f t="shared" ca="1" si="96"/>
        <v>0</v>
      </c>
      <c r="AN58" s="387">
        <f t="shared" ca="1" si="96"/>
        <v>0</v>
      </c>
      <c r="AO58" s="387">
        <f t="shared" ca="1" si="96"/>
        <v>0</v>
      </c>
      <c r="AP58" s="387">
        <f t="shared" ca="1" si="96"/>
        <v>0</v>
      </c>
      <c r="AQ58" s="387">
        <f t="shared" ca="1" si="96"/>
        <v>0</v>
      </c>
      <c r="AR58" s="387">
        <f t="shared" ca="1" si="96"/>
        <v>0</v>
      </c>
      <c r="AS58" s="387">
        <f t="shared" ca="1" si="96"/>
        <v>0</v>
      </c>
      <c r="AT58" s="387">
        <f t="shared" ref="AT58:BC67" ca="1" si="97">IF(OR(AT$6&lt;YEAR($T58),AT$6&gt;YEAR($U58)),0,IF(AND(AT$6&gt;YEAR($T58),AT$6&lt;YEAR($U58)),$V58,IF(AT$6=YEAR($T58),$W58,IF(AT$6=YEAR($U58),IF($X58=0,$V58,$X58)))))</f>
        <v>0</v>
      </c>
      <c r="AU58" s="387">
        <f t="shared" ca="1" si="97"/>
        <v>0</v>
      </c>
      <c r="AV58" s="387">
        <f t="shared" ca="1" si="97"/>
        <v>0</v>
      </c>
      <c r="AW58" s="387">
        <f t="shared" ca="1" si="97"/>
        <v>0</v>
      </c>
      <c r="AX58" s="387">
        <f t="shared" ca="1" si="97"/>
        <v>0</v>
      </c>
      <c r="AY58" s="387">
        <f t="shared" ca="1" si="97"/>
        <v>0</v>
      </c>
      <c r="AZ58" s="387">
        <f t="shared" ca="1" si="97"/>
        <v>0</v>
      </c>
      <c r="BA58" s="387">
        <f t="shared" ca="1" si="97"/>
        <v>0</v>
      </c>
      <c r="BB58" s="387">
        <f t="shared" ca="1" si="97"/>
        <v>0</v>
      </c>
      <c r="BC58" s="387">
        <f t="shared" ca="1" si="97"/>
        <v>0</v>
      </c>
      <c r="BD58" s="387">
        <f t="shared" ref="BD58:BM67" ca="1" si="98">IF(OR(BD$6&lt;YEAR($T58),BD$6&gt;YEAR($U58)),0,IF(AND(BD$6&gt;YEAR($T58),BD$6&lt;YEAR($U58)),$V58,IF(BD$6=YEAR($T58),$W58,IF(BD$6=YEAR($U58),IF($X58=0,$V58,$X58)))))</f>
        <v>0</v>
      </c>
      <c r="BE58" s="387">
        <f t="shared" ca="1" si="98"/>
        <v>0</v>
      </c>
      <c r="BF58" s="387">
        <f t="shared" ca="1" si="98"/>
        <v>0</v>
      </c>
      <c r="BG58" s="387">
        <f t="shared" ca="1" si="98"/>
        <v>0</v>
      </c>
      <c r="BH58" s="387">
        <f t="shared" ca="1" si="98"/>
        <v>0</v>
      </c>
      <c r="BI58" s="387">
        <f t="shared" ca="1" si="98"/>
        <v>0</v>
      </c>
      <c r="BJ58" s="387">
        <f t="shared" ca="1" si="98"/>
        <v>0</v>
      </c>
      <c r="BK58" s="387">
        <f t="shared" ca="1" si="98"/>
        <v>0</v>
      </c>
      <c r="BL58" s="387">
        <f t="shared" ca="1" si="98"/>
        <v>0</v>
      </c>
      <c r="BM58" s="387">
        <f t="shared" ca="1" si="98"/>
        <v>0</v>
      </c>
      <c r="BN58" s="387">
        <f t="shared" ref="BN58:CA67" ca="1" si="99">IF(OR(BN$6&lt;YEAR($T58),BN$6&gt;YEAR($U58)),0,IF(AND(BN$6&gt;YEAR($T58),BN$6&lt;YEAR($U58)),$V58,IF(BN$6=YEAR($T58),$W58,IF(BN$6=YEAR($U58),IF($X58=0,$V58,$X58)))))</f>
        <v>0</v>
      </c>
      <c r="BO58" s="387">
        <f t="shared" ca="1" si="99"/>
        <v>0</v>
      </c>
      <c r="BP58" s="387">
        <f t="shared" ca="1" si="99"/>
        <v>0</v>
      </c>
      <c r="BQ58" s="387">
        <f t="shared" ca="1" si="99"/>
        <v>0</v>
      </c>
      <c r="BR58" s="387">
        <f t="shared" ca="1" si="99"/>
        <v>0</v>
      </c>
      <c r="BS58" s="387">
        <f t="shared" ca="1" si="99"/>
        <v>0</v>
      </c>
      <c r="BT58" s="387">
        <f t="shared" ca="1" si="99"/>
        <v>0</v>
      </c>
      <c r="BU58" s="387">
        <f t="shared" ca="1" si="99"/>
        <v>0</v>
      </c>
      <c r="BV58" s="387">
        <f t="shared" ca="1" si="99"/>
        <v>0</v>
      </c>
      <c r="BW58" s="387">
        <f t="shared" ca="1" si="99"/>
        <v>0</v>
      </c>
      <c r="BX58" s="387">
        <f t="shared" ca="1" si="99"/>
        <v>0</v>
      </c>
      <c r="BY58" s="387">
        <f t="shared" ca="1" si="99"/>
        <v>0</v>
      </c>
      <c r="BZ58" s="387">
        <f t="shared" ca="1" si="99"/>
        <v>0</v>
      </c>
      <c r="CA58" s="387">
        <f t="shared" ca="1" si="99"/>
        <v>0</v>
      </c>
      <c r="CF58" s="385">
        <f t="shared" ca="1" si="80"/>
        <v>0</v>
      </c>
      <c r="CG58" s="385">
        <f t="shared" ca="1" si="81"/>
        <v>0</v>
      </c>
      <c r="CH58" s="386">
        <f t="shared" si="82"/>
        <v>0</v>
      </c>
      <c r="CI58" s="386">
        <f t="shared" ca="1" si="83"/>
        <v>0</v>
      </c>
      <c r="CJ58" s="386">
        <f t="shared" ca="1" si="84"/>
        <v>0</v>
      </c>
      <c r="CK58" s="389"/>
      <c r="CL58" s="387">
        <f t="shared" ref="CL58:CU67" ca="1" si="100">IF(OR(CL$6&lt;YEAR($T58),CL$6&gt;YEAR($U58)),0,IF(AND(CL$6&gt;YEAR($T58),CL$6&lt;YEAR($U58)),$CH58,IF(CL$6=YEAR($T58),$CI58,IF(CL$6=YEAR($U58),IF($CJ58=0,$CH58,$CJ58)))))</f>
        <v>0</v>
      </c>
      <c r="CM58" s="387">
        <f t="shared" ca="1" si="100"/>
        <v>0</v>
      </c>
      <c r="CN58" s="387">
        <f t="shared" ca="1" si="100"/>
        <v>0</v>
      </c>
      <c r="CO58" s="387">
        <f t="shared" ca="1" si="100"/>
        <v>0</v>
      </c>
      <c r="CP58" s="387">
        <f t="shared" ca="1" si="100"/>
        <v>0</v>
      </c>
      <c r="CQ58" s="387">
        <f t="shared" ca="1" si="100"/>
        <v>0</v>
      </c>
      <c r="CR58" s="387">
        <f t="shared" ca="1" si="100"/>
        <v>0</v>
      </c>
      <c r="CS58" s="387">
        <f t="shared" ca="1" si="100"/>
        <v>0</v>
      </c>
      <c r="CT58" s="387">
        <f t="shared" ca="1" si="100"/>
        <v>0</v>
      </c>
      <c r="CU58" s="387">
        <f t="shared" ca="1" si="100"/>
        <v>0</v>
      </c>
      <c r="CV58" s="387">
        <f t="shared" ref="CV58:DE67" ca="1" si="101">IF(OR(CV$6&lt;YEAR($T58),CV$6&gt;YEAR($U58)),0,IF(AND(CV$6&gt;YEAR($T58),CV$6&lt;YEAR($U58)),$CH58,IF(CV$6=YEAR($T58),$CI58,IF(CV$6=YEAR($U58),IF($CJ58=0,$CH58,$CJ58)))))</f>
        <v>0</v>
      </c>
      <c r="CW58" s="387">
        <f t="shared" ca="1" si="101"/>
        <v>0</v>
      </c>
      <c r="CX58" s="387">
        <f t="shared" ca="1" si="101"/>
        <v>0</v>
      </c>
      <c r="CY58" s="387">
        <f t="shared" ca="1" si="101"/>
        <v>0</v>
      </c>
      <c r="CZ58" s="387">
        <f t="shared" ca="1" si="101"/>
        <v>0</v>
      </c>
      <c r="DA58" s="387">
        <f t="shared" ca="1" si="101"/>
        <v>0</v>
      </c>
      <c r="DB58" s="387">
        <f t="shared" ca="1" si="101"/>
        <v>0</v>
      </c>
      <c r="DC58" s="387">
        <f t="shared" ca="1" si="101"/>
        <v>0</v>
      </c>
      <c r="DD58" s="387">
        <f t="shared" ca="1" si="101"/>
        <v>0</v>
      </c>
      <c r="DE58" s="387">
        <f t="shared" ca="1" si="101"/>
        <v>0</v>
      </c>
      <c r="DF58" s="387">
        <f t="shared" ref="DF58:DO67" ca="1" si="102">IF(OR(DF$6&lt;YEAR($T58),DF$6&gt;YEAR($U58)),0,IF(AND(DF$6&gt;YEAR($T58),DF$6&lt;YEAR($U58)),$CH58,IF(DF$6=YEAR($T58),$CI58,IF(DF$6=YEAR($U58),IF($CJ58=0,$CH58,$CJ58)))))</f>
        <v>0</v>
      </c>
      <c r="DG58" s="387">
        <f t="shared" ca="1" si="102"/>
        <v>0</v>
      </c>
      <c r="DH58" s="387">
        <f t="shared" ca="1" si="102"/>
        <v>0</v>
      </c>
      <c r="DI58" s="387">
        <f t="shared" ca="1" si="102"/>
        <v>0</v>
      </c>
      <c r="DJ58" s="387">
        <f t="shared" ca="1" si="102"/>
        <v>0</v>
      </c>
      <c r="DK58" s="387">
        <f t="shared" ca="1" si="102"/>
        <v>0</v>
      </c>
      <c r="DL58" s="387">
        <f t="shared" ca="1" si="102"/>
        <v>0</v>
      </c>
      <c r="DM58" s="387">
        <f t="shared" ca="1" si="102"/>
        <v>0</v>
      </c>
      <c r="DN58" s="387">
        <f t="shared" ca="1" si="102"/>
        <v>0</v>
      </c>
      <c r="DO58" s="387">
        <f t="shared" ca="1" si="102"/>
        <v>0</v>
      </c>
      <c r="DP58" s="387">
        <f t="shared" ref="DP58:DY67" ca="1" si="103">IF(OR(DP$6&lt;YEAR($T58),DP$6&gt;YEAR($U58)),0,IF(AND(DP$6&gt;YEAR($T58),DP$6&lt;YEAR($U58)),$CH58,IF(DP$6=YEAR($T58),$CI58,IF(DP$6=YEAR($U58),IF($CJ58=0,$CH58,$CJ58)))))</f>
        <v>0</v>
      </c>
      <c r="DQ58" s="387">
        <f t="shared" ca="1" si="103"/>
        <v>0</v>
      </c>
      <c r="DR58" s="387">
        <f t="shared" ca="1" si="103"/>
        <v>0</v>
      </c>
      <c r="DS58" s="387">
        <f t="shared" ca="1" si="103"/>
        <v>0</v>
      </c>
      <c r="DT58" s="387">
        <f t="shared" ca="1" si="103"/>
        <v>0</v>
      </c>
      <c r="DU58" s="387">
        <f t="shared" ca="1" si="103"/>
        <v>0</v>
      </c>
      <c r="DV58" s="387">
        <f t="shared" ca="1" si="103"/>
        <v>0</v>
      </c>
      <c r="DW58" s="387">
        <f t="shared" ca="1" si="103"/>
        <v>0</v>
      </c>
      <c r="DX58" s="387">
        <f t="shared" ca="1" si="103"/>
        <v>0</v>
      </c>
      <c r="DY58" s="387">
        <f t="shared" ca="1" si="103"/>
        <v>0</v>
      </c>
      <c r="DZ58" s="387">
        <f t="shared" ref="DZ58:EM67" ca="1" si="104">IF(OR(DZ$6&lt;YEAR($T58),DZ$6&gt;YEAR($U58)),0,IF(AND(DZ$6&gt;YEAR($T58),DZ$6&lt;YEAR($U58)),$CH58,IF(DZ$6=YEAR($T58),$CI58,IF(DZ$6=YEAR($U58),IF($CJ58=0,$CH58,$CJ58)))))</f>
        <v>0</v>
      </c>
      <c r="EA58" s="387">
        <f t="shared" ca="1" si="104"/>
        <v>0</v>
      </c>
      <c r="EB58" s="387">
        <f t="shared" ca="1" si="104"/>
        <v>0</v>
      </c>
      <c r="EC58" s="387">
        <f t="shared" ca="1" si="104"/>
        <v>0</v>
      </c>
      <c r="ED58" s="387">
        <f t="shared" ca="1" si="104"/>
        <v>0</v>
      </c>
      <c r="EE58" s="387">
        <f t="shared" ca="1" si="104"/>
        <v>0</v>
      </c>
      <c r="EF58" s="387">
        <f t="shared" ca="1" si="104"/>
        <v>0</v>
      </c>
      <c r="EG58" s="387">
        <f t="shared" ca="1" si="104"/>
        <v>0</v>
      </c>
      <c r="EH58" s="387">
        <f t="shared" ca="1" si="104"/>
        <v>0</v>
      </c>
      <c r="EI58" s="387">
        <f t="shared" ca="1" si="104"/>
        <v>0</v>
      </c>
      <c r="EJ58" s="387">
        <f t="shared" ca="1" si="104"/>
        <v>0</v>
      </c>
      <c r="EK58" s="387">
        <f t="shared" ca="1" si="104"/>
        <v>0</v>
      </c>
      <c r="EL58" s="387">
        <f t="shared" ca="1" si="104"/>
        <v>0</v>
      </c>
      <c r="EM58" s="387">
        <f t="shared" ca="1" si="104"/>
        <v>0</v>
      </c>
      <c r="EO58" s="695">
        <f t="shared" si="41"/>
        <v>1</v>
      </c>
      <c r="EP58" s="119">
        <f t="shared" si="42"/>
        <v>1</v>
      </c>
    </row>
    <row r="59" spans="1:146">
      <c r="A59" s="122">
        <v>52</v>
      </c>
      <c r="B59" s="551"/>
      <c r="C59" s="529"/>
      <c r="D59" s="530"/>
      <c r="E59" s="530"/>
      <c r="F59" s="531"/>
      <c r="G59" s="532" t="s">
        <v>381</v>
      </c>
      <c r="H59" s="529"/>
      <c r="I59" s="540"/>
      <c r="J59" s="540"/>
      <c r="K59" s="539"/>
      <c r="L59" s="747">
        <f>IF(ISBLANK(K59),,IF(K59&lt;'Grille des taux interet'!$B$2,'Grille des taux interet'!$C$2,IF(K59&lt;'Grille des taux interet'!$B$3,'Grille des taux interet'!$C$3,IF(K59&lt;'Grille des taux interet'!B$4,'Grille des taux interet'!$C$4,IF(K59&lt;='Grille des taux interet'!$B$5,'Grille des taux interet'!$C$5,"RIEN")))))</f>
        <v>0</v>
      </c>
      <c r="M59" s="602">
        <f t="shared" si="73"/>
        <v>0</v>
      </c>
      <c r="N59" s="663" t="str">
        <f t="shared" si="38"/>
        <v/>
      </c>
      <c r="O59" s="649"/>
      <c r="P59" s="649"/>
      <c r="Q59" s="649"/>
      <c r="R59" s="649"/>
      <c r="S59" s="656"/>
      <c r="T59" s="385">
        <f t="shared" ca="1" si="74"/>
        <v>0</v>
      </c>
      <c r="U59" s="385">
        <f t="shared" ca="1" si="75"/>
        <v>0</v>
      </c>
      <c r="V59" s="386">
        <f t="shared" si="76"/>
        <v>0</v>
      </c>
      <c r="W59" s="386">
        <f t="shared" ca="1" si="77"/>
        <v>0</v>
      </c>
      <c r="X59" s="386">
        <f t="shared" ca="1" si="78"/>
        <v>0</v>
      </c>
      <c r="Y59" s="389">
        <f t="shared" si="79"/>
        <v>1900</v>
      </c>
      <c r="Z59" s="387">
        <f t="shared" ca="1" si="95"/>
        <v>0</v>
      </c>
      <c r="AA59" s="387">
        <f t="shared" ca="1" si="95"/>
        <v>0</v>
      </c>
      <c r="AB59" s="387">
        <f t="shared" ca="1" si="95"/>
        <v>0</v>
      </c>
      <c r="AC59" s="387">
        <f t="shared" ca="1" si="95"/>
        <v>0</v>
      </c>
      <c r="AD59" s="387">
        <f t="shared" ca="1" si="95"/>
        <v>0</v>
      </c>
      <c r="AE59" s="387">
        <f t="shared" ca="1" si="95"/>
        <v>0</v>
      </c>
      <c r="AF59" s="387">
        <f t="shared" ca="1" si="95"/>
        <v>0</v>
      </c>
      <c r="AG59" s="387">
        <f t="shared" ca="1" si="95"/>
        <v>0</v>
      </c>
      <c r="AH59" s="387">
        <f t="shared" ca="1" si="95"/>
        <v>0</v>
      </c>
      <c r="AI59" s="387">
        <f t="shared" ca="1" si="95"/>
        <v>0</v>
      </c>
      <c r="AJ59" s="387">
        <f t="shared" ca="1" si="96"/>
        <v>0</v>
      </c>
      <c r="AK59" s="387">
        <f t="shared" ca="1" si="96"/>
        <v>0</v>
      </c>
      <c r="AL59" s="387">
        <f t="shared" ca="1" si="96"/>
        <v>0</v>
      </c>
      <c r="AM59" s="387">
        <f t="shared" ca="1" si="96"/>
        <v>0</v>
      </c>
      <c r="AN59" s="387">
        <f t="shared" ca="1" si="96"/>
        <v>0</v>
      </c>
      <c r="AO59" s="387">
        <f t="shared" ca="1" si="96"/>
        <v>0</v>
      </c>
      <c r="AP59" s="387">
        <f t="shared" ca="1" si="96"/>
        <v>0</v>
      </c>
      <c r="AQ59" s="387">
        <f t="shared" ca="1" si="96"/>
        <v>0</v>
      </c>
      <c r="AR59" s="387">
        <f t="shared" ca="1" si="96"/>
        <v>0</v>
      </c>
      <c r="AS59" s="387">
        <f t="shared" ca="1" si="96"/>
        <v>0</v>
      </c>
      <c r="AT59" s="387">
        <f t="shared" ca="1" si="97"/>
        <v>0</v>
      </c>
      <c r="AU59" s="387">
        <f t="shared" ca="1" si="97"/>
        <v>0</v>
      </c>
      <c r="AV59" s="387">
        <f t="shared" ca="1" si="97"/>
        <v>0</v>
      </c>
      <c r="AW59" s="387">
        <f t="shared" ca="1" si="97"/>
        <v>0</v>
      </c>
      <c r="AX59" s="387">
        <f t="shared" ca="1" si="97"/>
        <v>0</v>
      </c>
      <c r="AY59" s="387">
        <f t="shared" ca="1" si="97"/>
        <v>0</v>
      </c>
      <c r="AZ59" s="387">
        <f t="shared" ca="1" si="97"/>
        <v>0</v>
      </c>
      <c r="BA59" s="387">
        <f t="shared" ca="1" si="97"/>
        <v>0</v>
      </c>
      <c r="BB59" s="387">
        <f t="shared" ca="1" si="97"/>
        <v>0</v>
      </c>
      <c r="BC59" s="387">
        <f t="shared" ca="1" si="97"/>
        <v>0</v>
      </c>
      <c r="BD59" s="387">
        <f t="shared" ca="1" si="98"/>
        <v>0</v>
      </c>
      <c r="BE59" s="387">
        <f t="shared" ca="1" si="98"/>
        <v>0</v>
      </c>
      <c r="BF59" s="387">
        <f t="shared" ca="1" si="98"/>
        <v>0</v>
      </c>
      <c r="BG59" s="387">
        <f t="shared" ca="1" si="98"/>
        <v>0</v>
      </c>
      <c r="BH59" s="387">
        <f t="shared" ca="1" si="98"/>
        <v>0</v>
      </c>
      <c r="BI59" s="387">
        <f t="shared" ca="1" si="98"/>
        <v>0</v>
      </c>
      <c r="BJ59" s="387">
        <f t="shared" ca="1" si="98"/>
        <v>0</v>
      </c>
      <c r="BK59" s="387">
        <f t="shared" ca="1" si="98"/>
        <v>0</v>
      </c>
      <c r="BL59" s="387">
        <f t="shared" ca="1" si="98"/>
        <v>0</v>
      </c>
      <c r="BM59" s="387">
        <f t="shared" ca="1" si="98"/>
        <v>0</v>
      </c>
      <c r="BN59" s="387">
        <f t="shared" ca="1" si="99"/>
        <v>0</v>
      </c>
      <c r="BO59" s="387">
        <f t="shared" ca="1" si="99"/>
        <v>0</v>
      </c>
      <c r="BP59" s="387">
        <f t="shared" ca="1" si="99"/>
        <v>0</v>
      </c>
      <c r="BQ59" s="387">
        <f t="shared" ca="1" si="99"/>
        <v>0</v>
      </c>
      <c r="BR59" s="387">
        <f t="shared" ca="1" si="99"/>
        <v>0</v>
      </c>
      <c r="BS59" s="387">
        <f t="shared" ca="1" si="99"/>
        <v>0</v>
      </c>
      <c r="BT59" s="387">
        <f t="shared" ca="1" si="99"/>
        <v>0</v>
      </c>
      <c r="BU59" s="387">
        <f t="shared" ca="1" si="99"/>
        <v>0</v>
      </c>
      <c r="BV59" s="387">
        <f t="shared" ca="1" si="99"/>
        <v>0</v>
      </c>
      <c r="BW59" s="387">
        <f t="shared" ca="1" si="99"/>
        <v>0</v>
      </c>
      <c r="BX59" s="387">
        <f t="shared" ca="1" si="99"/>
        <v>0</v>
      </c>
      <c r="BY59" s="387">
        <f t="shared" ca="1" si="99"/>
        <v>0</v>
      </c>
      <c r="BZ59" s="387">
        <f t="shared" ca="1" si="99"/>
        <v>0</v>
      </c>
      <c r="CA59" s="387">
        <f t="shared" ca="1" si="99"/>
        <v>0</v>
      </c>
      <c r="CF59" s="385">
        <f t="shared" ca="1" si="80"/>
        <v>0</v>
      </c>
      <c r="CG59" s="385">
        <f t="shared" ca="1" si="81"/>
        <v>0</v>
      </c>
      <c r="CH59" s="386">
        <f t="shared" si="82"/>
        <v>0</v>
      </c>
      <c r="CI59" s="386">
        <f t="shared" ca="1" si="83"/>
        <v>0</v>
      </c>
      <c r="CJ59" s="386">
        <f t="shared" ca="1" si="84"/>
        <v>0</v>
      </c>
      <c r="CK59" s="389"/>
      <c r="CL59" s="387">
        <f t="shared" ca="1" si="100"/>
        <v>0</v>
      </c>
      <c r="CM59" s="387">
        <f t="shared" ca="1" si="100"/>
        <v>0</v>
      </c>
      <c r="CN59" s="387">
        <f t="shared" ca="1" si="100"/>
        <v>0</v>
      </c>
      <c r="CO59" s="387">
        <f t="shared" ca="1" si="100"/>
        <v>0</v>
      </c>
      <c r="CP59" s="387">
        <f t="shared" ca="1" si="100"/>
        <v>0</v>
      </c>
      <c r="CQ59" s="387">
        <f t="shared" ca="1" si="100"/>
        <v>0</v>
      </c>
      <c r="CR59" s="387">
        <f t="shared" ca="1" si="100"/>
        <v>0</v>
      </c>
      <c r="CS59" s="387">
        <f t="shared" ca="1" si="100"/>
        <v>0</v>
      </c>
      <c r="CT59" s="387">
        <f t="shared" ca="1" si="100"/>
        <v>0</v>
      </c>
      <c r="CU59" s="387">
        <f t="shared" ca="1" si="100"/>
        <v>0</v>
      </c>
      <c r="CV59" s="387">
        <f t="shared" ca="1" si="101"/>
        <v>0</v>
      </c>
      <c r="CW59" s="387">
        <f t="shared" ca="1" si="101"/>
        <v>0</v>
      </c>
      <c r="CX59" s="387">
        <f t="shared" ca="1" si="101"/>
        <v>0</v>
      </c>
      <c r="CY59" s="387">
        <f t="shared" ca="1" si="101"/>
        <v>0</v>
      </c>
      <c r="CZ59" s="387">
        <f t="shared" ca="1" si="101"/>
        <v>0</v>
      </c>
      <c r="DA59" s="387">
        <f t="shared" ca="1" si="101"/>
        <v>0</v>
      </c>
      <c r="DB59" s="387">
        <f t="shared" ca="1" si="101"/>
        <v>0</v>
      </c>
      <c r="DC59" s="387">
        <f t="shared" ca="1" si="101"/>
        <v>0</v>
      </c>
      <c r="DD59" s="387">
        <f t="shared" ca="1" si="101"/>
        <v>0</v>
      </c>
      <c r="DE59" s="387">
        <f t="shared" ca="1" si="101"/>
        <v>0</v>
      </c>
      <c r="DF59" s="387">
        <f t="shared" ca="1" si="102"/>
        <v>0</v>
      </c>
      <c r="DG59" s="387">
        <f t="shared" ca="1" si="102"/>
        <v>0</v>
      </c>
      <c r="DH59" s="387">
        <f t="shared" ca="1" si="102"/>
        <v>0</v>
      </c>
      <c r="DI59" s="387">
        <f t="shared" ca="1" si="102"/>
        <v>0</v>
      </c>
      <c r="DJ59" s="387">
        <f t="shared" ca="1" si="102"/>
        <v>0</v>
      </c>
      <c r="DK59" s="387">
        <f t="shared" ca="1" si="102"/>
        <v>0</v>
      </c>
      <c r="DL59" s="387">
        <f t="shared" ca="1" si="102"/>
        <v>0</v>
      </c>
      <c r="DM59" s="387">
        <f t="shared" ca="1" si="102"/>
        <v>0</v>
      </c>
      <c r="DN59" s="387">
        <f t="shared" ca="1" si="102"/>
        <v>0</v>
      </c>
      <c r="DO59" s="387">
        <f t="shared" ca="1" si="102"/>
        <v>0</v>
      </c>
      <c r="DP59" s="387">
        <f t="shared" ca="1" si="103"/>
        <v>0</v>
      </c>
      <c r="DQ59" s="387">
        <f t="shared" ca="1" si="103"/>
        <v>0</v>
      </c>
      <c r="DR59" s="387">
        <f t="shared" ca="1" si="103"/>
        <v>0</v>
      </c>
      <c r="DS59" s="387">
        <f t="shared" ca="1" si="103"/>
        <v>0</v>
      </c>
      <c r="DT59" s="387">
        <f t="shared" ca="1" si="103"/>
        <v>0</v>
      </c>
      <c r="DU59" s="387">
        <f t="shared" ca="1" si="103"/>
        <v>0</v>
      </c>
      <c r="DV59" s="387">
        <f t="shared" ca="1" si="103"/>
        <v>0</v>
      </c>
      <c r="DW59" s="387">
        <f t="shared" ca="1" si="103"/>
        <v>0</v>
      </c>
      <c r="DX59" s="387">
        <f t="shared" ca="1" si="103"/>
        <v>0</v>
      </c>
      <c r="DY59" s="387">
        <f t="shared" ca="1" si="103"/>
        <v>0</v>
      </c>
      <c r="DZ59" s="387">
        <f t="shared" ca="1" si="104"/>
        <v>0</v>
      </c>
      <c r="EA59" s="387">
        <f t="shared" ca="1" si="104"/>
        <v>0</v>
      </c>
      <c r="EB59" s="387">
        <f t="shared" ca="1" si="104"/>
        <v>0</v>
      </c>
      <c r="EC59" s="387">
        <f t="shared" ca="1" si="104"/>
        <v>0</v>
      </c>
      <c r="ED59" s="387">
        <f t="shared" ca="1" si="104"/>
        <v>0</v>
      </c>
      <c r="EE59" s="387">
        <f t="shared" ca="1" si="104"/>
        <v>0</v>
      </c>
      <c r="EF59" s="387">
        <f t="shared" ca="1" si="104"/>
        <v>0</v>
      </c>
      <c r="EG59" s="387">
        <f t="shared" ca="1" si="104"/>
        <v>0</v>
      </c>
      <c r="EH59" s="387">
        <f t="shared" ca="1" si="104"/>
        <v>0</v>
      </c>
      <c r="EI59" s="387">
        <f t="shared" ca="1" si="104"/>
        <v>0</v>
      </c>
      <c r="EJ59" s="387">
        <f t="shared" ca="1" si="104"/>
        <v>0</v>
      </c>
      <c r="EK59" s="387">
        <f t="shared" ca="1" si="104"/>
        <v>0</v>
      </c>
      <c r="EL59" s="387">
        <f t="shared" ca="1" si="104"/>
        <v>0</v>
      </c>
      <c r="EM59" s="387">
        <f t="shared" ca="1" si="104"/>
        <v>0</v>
      </c>
      <c r="EO59" s="695">
        <f t="shared" si="41"/>
        <v>1</v>
      </c>
      <c r="EP59" s="119">
        <f t="shared" si="42"/>
        <v>1</v>
      </c>
    </row>
    <row r="60" spans="1:146">
      <c r="A60" s="122">
        <v>53</v>
      </c>
      <c r="B60" s="551"/>
      <c r="C60" s="529"/>
      <c r="D60" s="530"/>
      <c r="E60" s="530"/>
      <c r="F60" s="531"/>
      <c r="G60" s="532" t="s">
        <v>381</v>
      </c>
      <c r="H60" s="529"/>
      <c r="I60" s="540"/>
      <c r="J60" s="540"/>
      <c r="K60" s="539"/>
      <c r="L60" s="747">
        <f>IF(ISBLANK(K60),,IF(K60&lt;'Grille des taux interet'!$B$2,'Grille des taux interet'!$C$2,IF(K60&lt;'Grille des taux interet'!$B$3,'Grille des taux interet'!$C$3,IF(K60&lt;'Grille des taux interet'!B$4,'Grille des taux interet'!$C$4,IF(K60&lt;='Grille des taux interet'!$B$5,'Grille des taux interet'!$C$5,"RIEN")))))</f>
        <v>0</v>
      </c>
      <c r="M60" s="602">
        <f t="shared" si="73"/>
        <v>0</v>
      </c>
      <c r="N60" s="663" t="str">
        <f t="shared" si="38"/>
        <v/>
      </c>
      <c r="O60" s="649"/>
      <c r="P60" s="649"/>
      <c r="Q60" s="649"/>
      <c r="R60" s="649"/>
      <c r="S60" s="656"/>
      <c r="T60" s="385">
        <f t="shared" ca="1" si="74"/>
        <v>0</v>
      </c>
      <c r="U60" s="385">
        <f t="shared" ca="1" si="75"/>
        <v>0</v>
      </c>
      <c r="V60" s="386">
        <f t="shared" si="76"/>
        <v>0</v>
      </c>
      <c r="W60" s="386">
        <f t="shared" ca="1" si="77"/>
        <v>0</v>
      </c>
      <c r="X60" s="386">
        <f t="shared" ca="1" si="78"/>
        <v>0</v>
      </c>
      <c r="Y60" s="389">
        <f t="shared" si="79"/>
        <v>1900</v>
      </c>
      <c r="Z60" s="387">
        <f t="shared" ca="1" si="95"/>
        <v>0</v>
      </c>
      <c r="AA60" s="387">
        <f t="shared" ca="1" si="95"/>
        <v>0</v>
      </c>
      <c r="AB60" s="387">
        <f t="shared" ca="1" si="95"/>
        <v>0</v>
      </c>
      <c r="AC60" s="387">
        <f t="shared" ca="1" si="95"/>
        <v>0</v>
      </c>
      <c r="AD60" s="387">
        <f t="shared" ca="1" si="95"/>
        <v>0</v>
      </c>
      <c r="AE60" s="387">
        <f t="shared" ca="1" si="95"/>
        <v>0</v>
      </c>
      <c r="AF60" s="387">
        <f t="shared" ca="1" si="95"/>
        <v>0</v>
      </c>
      <c r="AG60" s="387">
        <f t="shared" ca="1" si="95"/>
        <v>0</v>
      </c>
      <c r="AH60" s="387">
        <f t="shared" ca="1" si="95"/>
        <v>0</v>
      </c>
      <c r="AI60" s="387">
        <f t="shared" ca="1" si="95"/>
        <v>0</v>
      </c>
      <c r="AJ60" s="387">
        <f t="shared" ca="1" si="96"/>
        <v>0</v>
      </c>
      <c r="AK60" s="387">
        <f t="shared" ca="1" si="96"/>
        <v>0</v>
      </c>
      <c r="AL60" s="387">
        <f t="shared" ca="1" si="96"/>
        <v>0</v>
      </c>
      <c r="AM60" s="387">
        <f t="shared" ca="1" si="96"/>
        <v>0</v>
      </c>
      <c r="AN60" s="387">
        <f t="shared" ca="1" si="96"/>
        <v>0</v>
      </c>
      <c r="AO60" s="387">
        <f t="shared" ca="1" si="96"/>
        <v>0</v>
      </c>
      <c r="AP60" s="387">
        <f t="shared" ca="1" si="96"/>
        <v>0</v>
      </c>
      <c r="AQ60" s="387">
        <f t="shared" ca="1" si="96"/>
        <v>0</v>
      </c>
      <c r="AR60" s="387">
        <f t="shared" ca="1" si="96"/>
        <v>0</v>
      </c>
      <c r="AS60" s="387">
        <f t="shared" ca="1" si="96"/>
        <v>0</v>
      </c>
      <c r="AT60" s="387">
        <f t="shared" ca="1" si="97"/>
        <v>0</v>
      </c>
      <c r="AU60" s="387">
        <f t="shared" ca="1" si="97"/>
        <v>0</v>
      </c>
      <c r="AV60" s="387">
        <f t="shared" ca="1" si="97"/>
        <v>0</v>
      </c>
      <c r="AW60" s="387">
        <f t="shared" ca="1" si="97"/>
        <v>0</v>
      </c>
      <c r="AX60" s="387">
        <f t="shared" ca="1" si="97"/>
        <v>0</v>
      </c>
      <c r="AY60" s="387">
        <f t="shared" ca="1" si="97"/>
        <v>0</v>
      </c>
      <c r="AZ60" s="387">
        <f t="shared" ca="1" si="97"/>
        <v>0</v>
      </c>
      <c r="BA60" s="387">
        <f t="shared" ca="1" si="97"/>
        <v>0</v>
      </c>
      <c r="BB60" s="387">
        <f t="shared" ca="1" si="97"/>
        <v>0</v>
      </c>
      <c r="BC60" s="387">
        <f t="shared" ca="1" si="97"/>
        <v>0</v>
      </c>
      <c r="BD60" s="387">
        <f t="shared" ca="1" si="98"/>
        <v>0</v>
      </c>
      <c r="BE60" s="387">
        <f t="shared" ca="1" si="98"/>
        <v>0</v>
      </c>
      <c r="BF60" s="387">
        <f t="shared" ca="1" si="98"/>
        <v>0</v>
      </c>
      <c r="BG60" s="387">
        <f t="shared" ca="1" si="98"/>
        <v>0</v>
      </c>
      <c r="BH60" s="387">
        <f t="shared" ca="1" si="98"/>
        <v>0</v>
      </c>
      <c r="BI60" s="387">
        <f t="shared" ca="1" si="98"/>
        <v>0</v>
      </c>
      <c r="BJ60" s="387">
        <f t="shared" ca="1" si="98"/>
        <v>0</v>
      </c>
      <c r="BK60" s="387">
        <f t="shared" ca="1" si="98"/>
        <v>0</v>
      </c>
      <c r="BL60" s="387">
        <f t="shared" ca="1" si="98"/>
        <v>0</v>
      </c>
      <c r="BM60" s="387">
        <f t="shared" ca="1" si="98"/>
        <v>0</v>
      </c>
      <c r="BN60" s="387">
        <f t="shared" ca="1" si="99"/>
        <v>0</v>
      </c>
      <c r="BO60" s="387">
        <f t="shared" ca="1" si="99"/>
        <v>0</v>
      </c>
      <c r="BP60" s="387">
        <f t="shared" ca="1" si="99"/>
        <v>0</v>
      </c>
      <c r="BQ60" s="387">
        <f t="shared" ca="1" si="99"/>
        <v>0</v>
      </c>
      <c r="BR60" s="387">
        <f t="shared" ca="1" si="99"/>
        <v>0</v>
      </c>
      <c r="BS60" s="387">
        <f t="shared" ca="1" si="99"/>
        <v>0</v>
      </c>
      <c r="BT60" s="387">
        <f t="shared" ca="1" si="99"/>
        <v>0</v>
      </c>
      <c r="BU60" s="387">
        <f t="shared" ca="1" si="99"/>
        <v>0</v>
      </c>
      <c r="BV60" s="387">
        <f t="shared" ca="1" si="99"/>
        <v>0</v>
      </c>
      <c r="BW60" s="387">
        <f t="shared" ca="1" si="99"/>
        <v>0</v>
      </c>
      <c r="BX60" s="387">
        <f t="shared" ca="1" si="99"/>
        <v>0</v>
      </c>
      <c r="BY60" s="387">
        <f t="shared" ca="1" si="99"/>
        <v>0</v>
      </c>
      <c r="BZ60" s="387">
        <f t="shared" ca="1" si="99"/>
        <v>0</v>
      </c>
      <c r="CA60" s="387">
        <f t="shared" ca="1" si="99"/>
        <v>0</v>
      </c>
      <c r="CF60" s="385">
        <f t="shared" ca="1" si="80"/>
        <v>0</v>
      </c>
      <c r="CG60" s="385">
        <f t="shared" ca="1" si="81"/>
        <v>0</v>
      </c>
      <c r="CH60" s="386">
        <f t="shared" si="82"/>
        <v>0</v>
      </c>
      <c r="CI60" s="386">
        <f t="shared" ca="1" si="83"/>
        <v>0</v>
      </c>
      <c r="CJ60" s="386">
        <f t="shared" ca="1" si="84"/>
        <v>0</v>
      </c>
      <c r="CK60" s="389"/>
      <c r="CL60" s="387">
        <f t="shared" ca="1" si="100"/>
        <v>0</v>
      </c>
      <c r="CM60" s="387">
        <f t="shared" ca="1" si="100"/>
        <v>0</v>
      </c>
      <c r="CN60" s="387">
        <f t="shared" ca="1" si="100"/>
        <v>0</v>
      </c>
      <c r="CO60" s="387">
        <f t="shared" ca="1" si="100"/>
        <v>0</v>
      </c>
      <c r="CP60" s="387">
        <f t="shared" ca="1" si="100"/>
        <v>0</v>
      </c>
      <c r="CQ60" s="387">
        <f t="shared" ca="1" si="100"/>
        <v>0</v>
      </c>
      <c r="CR60" s="387">
        <f t="shared" ca="1" si="100"/>
        <v>0</v>
      </c>
      <c r="CS60" s="387">
        <f t="shared" ca="1" si="100"/>
        <v>0</v>
      </c>
      <c r="CT60" s="387">
        <f t="shared" ca="1" si="100"/>
        <v>0</v>
      </c>
      <c r="CU60" s="387">
        <f t="shared" ca="1" si="100"/>
        <v>0</v>
      </c>
      <c r="CV60" s="387">
        <f t="shared" ca="1" si="101"/>
        <v>0</v>
      </c>
      <c r="CW60" s="387">
        <f t="shared" ca="1" si="101"/>
        <v>0</v>
      </c>
      <c r="CX60" s="387">
        <f t="shared" ca="1" si="101"/>
        <v>0</v>
      </c>
      <c r="CY60" s="387">
        <f t="shared" ca="1" si="101"/>
        <v>0</v>
      </c>
      <c r="CZ60" s="387">
        <f t="shared" ca="1" si="101"/>
        <v>0</v>
      </c>
      <c r="DA60" s="387">
        <f t="shared" ca="1" si="101"/>
        <v>0</v>
      </c>
      <c r="DB60" s="387">
        <f t="shared" ca="1" si="101"/>
        <v>0</v>
      </c>
      <c r="DC60" s="387">
        <f t="shared" ca="1" si="101"/>
        <v>0</v>
      </c>
      <c r="DD60" s="387">
        <f t="shared" ca="1" si="101"/>
        <v>0</v>
      </c>
      <c r="DE60" s="387">
        <f t="shared" ca="1" si="101"/>
        <v>0</v>
      </c>
      <c r="DF60" s="387">
        <f t="shared" ca="1" si="102"/>
        <v>0</v>
      </c>
      <c r="DG60" s="387">
        <f t="shared" ca="1" si="102"/>
        <v>0</v>
      </c>
      <c r="DH60" s="387">
        <f t="shared" ca="1" si="102"/>
        <v>0</v>
      </c>
      <c r="DI60" s="387">
        <f t="shared" ca="1" si="102"/>
        <v>0</v>
      </c>
      <c r="DJ60" s="387">
        <f t="shared" ca="1" si="102"/>
        <v>0</v>
      </c>
      <c r="DK60" s="387">
        <f t="shared" ca="1" si="102"/>
        <v>0</v>
      </c>
      <c r="DL60" s="387">
        <f t="shared" ca="1" si="102"/>
        <v>0</v>
      </c>
      <c r="DM60" s="387">
        <f t="shared" ca="1" si="102"/>
        <v>0</v>
      </c>
      <c r="DN60" s="387">
        <f t="shared" ca="1" si="102"/>
        <v>0</v>
      </c>
      <c r="DO60" s="387">
        <f t="shared" ca="1" si="102"/>
        <v>0</v>
      </c>
      <c r="DP60" s="387">
        <f t="shared" ca="1" si="103"/>
        <v>0</v>
      </c>
      <c r="DQ60" s="387">
        <f t="shared" ca="1" si="103"/>
        <v>0</v>
      </c>
      <c r="DR60" s="387">
        <f t="shared" ca="1" si="103"/>
        <v>0</v>
      </c>
      <c r="DS60" s="387">
        <f t="shared" ca="1" si="103"/>
        <v>0</v>
      </c>
      <c r="DT60" s="387">
        <f t="shared" ca="1" si="103"/>
        <v>0</v>
      </c>
      <c r="DU60" s="387">
        <f t="shared" ca="1" si="103"/>
        <v>0</v>
      </c>
      <c r="DV60" s="387">
        <f t="shared" ca="1" si="103"/>
        <v>0</v>
      </c>
      <c r="DW60" s="387">
        <f t="shared" ca="1" si="103"/>
        <v>0</v>
      </c>
      <c r="DX60" s="387">
        <f t="shared" ca="1" si="103"/>
        <v>0</v>
      </c>
      <c r="DY60" s="387">
        <f t="shared" ca="1" si="103"/>
        <v>0</v>
      </c>
      <c r="DZ60" s="387">
        <f t="shared" ca="1" si="104"/>
        <v>0</v>
      </c>
      <c r="EA60" s="387">
        <f t="shared" ca="1" si="104"/>
        <v>0</v>
      </c>
      <c r="EB60" s="387">
        <f t="shared" ca="1" si="104"/>
        <v>0</v>
      </c>
      <c r="EC60" s="387">
        <f t="shared" ca="1" si="104"/>
        <v>0</v>
      </c>
      <c r="ED60" s="387">
        <f t="shared" ca="1" si="104"/>
        <v>0</v>
      </c>
      <c r="EE60" s="387">
        <f t="shared" ca="1" si="104"/>
        <v>0</v>
      </c>
      <c r="EF60" s="387">
        <f t="shared" ca="1" si="104"/>
        <v>0</v>
      </c>
      <c r="EG60" s="387">
        <f t="shared" ca="1" si="104"/>
        <v>0</v>
      </c>
      <c r="EH60" s="387">
        <f t="shared" ca="1" si="104"/>
        <v>0</v>
      </c>
      <c r="EI60" s="387">
        <f t="shared" ca="1" si="104"/>
        <v>0</v>
      </c>
      <c r="EJ60" s="387">
        <f t="shared" ca="1" si="104"/>
        <v>0</v>
      </c>
      <c r="EK60" s="387">
        <f t="shared" ca="1" si="104"/>
        <v>0</v>
      </c>
      <c r="EL60" s="387">
        <f t="shared" ca="1" si="104"/>
        <v>0</v>
      </c>
      <c r="EM60" s="387">
        <f t="shared" ca="1" si="104"/>
        <v>0</v>
      </c>
      <c r="EO60" s="695">
        <f t="shared" si="41"/>
        <v>1</v>
      </c>
      <c r="EP60" s="119">
        <f t="shared" si="42"/>
        <v>1</v>
      </c>
    </row>
    <row r="61" spans="1:146">
      <c r="A61" s="122">
        <v>54</v>
      </c>
      <c r="B61" s="550"/>
      <c r="C61" s="529"/>
      <c r="D61" s="530"/>
      <c r="E61" s="530"/>
      <c r="F61" s="531"/>
      <c r="G61" s="532" t="s">
        <v>381</v>
      </c>
      <c r="H61" s="529"/>
      <c r="I61" s="540"/>
      <c r="J61" s="540"/>
      <c r="K61" s="539"/>
      <c r="L61" s="747">
        <f>IF(ISBLANK(K61),,IF(K61&lt;'Grille des taux interet'!$B$2,'Grille des taux interet'!$C$2,IF(K61&lt;'Grille des taux interet'!$B$3,'Grille des taux interet'!$C$3,IF(K61&lt;'Grille des taux interet'!B$4,'Grille des taux interet'!$C$4,IF(K61&lt;='Grille des taux interet'!$B$5,'Grille des taux interet'!$C$5,"RIEN")))))</f>
        <v>0</v>
      </c>
      <c r="M61" s="602">
        <f t="shared" si="73"/>
        <v>0</v>
      </c>
      <c r="N61" s="663" t="str">
        <f t="shared" si="38"/>
        <v/>
      </c>
      <c r="O61" s="649"/>
      <c r="P61" s="649"/>
      <c r="Q61" s="649"/>
      <c r="R61" s="649"/>
      <c r="S61" s="656"/>
      <c r="T61" s="385">
        <f t="shared" ca="1" si="74"/>
        <v>0</v>
      </c>
      <c r="U61" s="385">
        <f t="shared" ca="1" si="75"/>
        <v>0</v>
      </c>
      <c r="V61" s="386">
        <f t="shared" si="76"/>
        <v>0</v>
      </c>
      <c r="W61" s="386">
        <f t="shared" ca="1" si="77"/>
        <v>0</v>
      </c>
      <c r="X61" s="386">
        <f t="shared" ca="1" si="78"/>
        <v>0</v>
      </c>
      <c r="Y61" s="389">
        <f t="shared" si="79"/>
        <v>1900</v>
      </c>
      <c r="Z61" s="387">
        <f t="shared" ca="1" si="95"/>
        <v>0</v>
      </c>
      <c r="AA61" s="387">
        <f t="shared" ca="1" si="95"/>
        <v>0</v>
      </c>
      <c r="AB61" s="387">
        <f t="shared" ca="1" si="95"/>
        <v>0</v>
      </c>
      <c r="AC61" s="387">
        <f t="shared" ca="1" si="95"/>
        <v>0</v>
      </c>
      <c r="AD61" s="387">
        <f t="shared" ca="1" si="95"/>
        <v>0</v>
      </c>
      <c r="AE61" s="387">
        <f t="shared" ca="1" si="95"/>
        <v>0</v>
      </c>
      <c r="AF61" s="387">
        <f t="shared" ca="1" si="95"/>
        <v>0</v>
      </c>
      <c r="AG61" s="387">
        <f t="shared" ca="1" si="95"/>
        <v>0</v>
      </c>
      <c r="AH61" s="387">
        <f t="shared" ca="1" si="95"/>
        <v>0</v>
      </c>
      <c r="AI61" s="387">
        <f t="shared" ca="1" si="95"/>
        <v>0</v>
      </c>
      <c r="AJ61" s="387">
        <f t="shared" ca="1" si="96"/>
        <v>0</v>
      </c>
      <c r="AK61" s="387">
        <f t="shared" ca="1" si="96"/>
        <v>0</v>
      </c>
      <c r="AL61" s="387">
        <f t="shared" ca="1" si="96"/>
        <v>0</v>
      </c>
      <c r="AM61" s="387">
        <f t="shared" ca="1" si="96"/>
        <v>0</v>
      </c>
      <c r="AN61" s="387">
        <f t="shared" ca="1" si="96"/>
        <v>0</v>
      </c>
      <c r="AO61" s="387">
        <f t="shared" ca="1" si="96"/>
        <v>0</v>
      </c>
      <c r="AP61" s="387">
        <f t="shared" ca="1" si="96"/>
        <v>0</v>
      </c>
      <c r="AQ61" s="387">
        <f t="shared" ca="1" si="96"/>
        <v>0</v>
      </c>
      <c r="AR61" s="387">
        <f t="shared" ca="1" si="96"/>
        <v>0</v>
      </c>
      <c r="AS61" s="387">
        <f t="shared" ca="1" si="96"/>
        <v>0</v>
      </c>
      <c r="AT61" s="387">
        <f t="shared" ca="1" si="97"/>
        <v>0</v>
      </c>
      <c r="AU61" s="387">
        <f t="shared" ca="1" si="97"/>
        <v>0</v>
      </c>
      <c r="AV61" s="387">
        <f t="shared" ca="1" si="97"/>
        <v>0</v>
      </c>
      <c r="AW61" s="387">
        <f t="shared" ca="1" si="97"/>
        <v>0</v>
      </c>
      <c r="AX61" s="387">
        <f t="shared" ca="1" si="97"/>
        <v>0</v>
      </c>
      <c r="AY61" s="387">
        <f t="shared" ca="1" si="97"/>
        <v>0</v>
      </c>
      <c r="AZ61" s="387">
        <f t="shared" ca="1" si="97"/>
        <v>0</v>
      </c>
      <c r="BA61" s="387">
        <f t="shared" ca="1" si="97"/>
        <v>0</v>
      </c>
      <c r="BB61" s="387">
        <f t="shared" ca="1" si="97"/>
        <v>0</v>
      </c>
      <c r="BC61" s="387">
        <f t="shared" ca="1" si="97"/>
        <v>0</v>
      </c>
      <c r="BD61" s="387">
        <f t="shared" ca="1" si="98"/>
        <v>0</v>
      </c>
      <c r="BE61" s="387">
        <f t="shared" ca="1" si="98"/>
        <v>0</v>
      </c>
      <c r="BF61" s="387">
        <f t="shared" ca="1" si="98"/>
        <v>0</v>
      </c>
      <c r="BG61" s="387">
        <f t="shared" ca="1" si="98"/>
        <v>0</v>
      </c>
      <c r="BH61" s="387">
        <f t="shared" ca="1" si="98"/>
        <v>0</v>
      </c>
      <c r="BI61" s="387">
        <f t="shared" ca="1" si="98"/>
        <v>0</v>
      </c>
      <c r="BJ61" s="387">
        <f t="shared" ca="1" si="98"/>
        <v>0</v>
      </c>
      <c r="BK61" s="387">
        <f t="shared" ca="1" si="98"/>
        <v>0</v>
      </c>
      <c r="BL61" s="387">
        <f t="shared" ca="1" si="98"/>
        <v>0</v>
      </c>
      <c r="BM61" s="387">
        <f t="shared" ca="1" si="98"/>
        <v>0</v>
      </c>
      <c r="BN61" s="387">
        <f t="shared" ca="1" si="99"/>
        <v>0</v>
      </c>
      <c r="BO61" s="387">
        <f t="shared" ca="1" si="99"/>
        <v>0</v>
      </c>
      <c r="BP61" s="387">
        <f t="shared" ca="1" si="99"/>
        <v>0</v>
      </c>
      <c r="BQ61" s="387">
        <f t="shared" ca="1" si="99"/>
        <v>0</v>
      </c>
      <c r="BR61" s="387">
        <f t="shared" ca="1" si="99"/>
        <v>0</v>
      </c>
      <c r="BS61" s="387">
        <f t="shared" ca="1" si="99"/>
        <v>0</v>
      </c>
      <c r="BT61" s="387">
        <f t="shared" ca="1" si="99"/>
        <v>0</v>
      </c>
      <c r="BU61" s="387">
        <f t="shared" ca="1" si="99"/>
        <v>0</v>
      </c>
      <c r="BV61" s="387">
        <f t="shared" ca="1" si="99"/>
        <v>0</v>
      </c>
      <c r="BW61" s="387">
        <f t="shared" ca="1" si="99"/>
        <v>0</v>
      </c>
      <c r="BX61" s="387">
        <f t="shared" ca="1" si="99"/>
        <v>0</v>
      </c>
      <c r="BY61" s="387">
        <f t="shared" ca="1" si="99"/>
        <v>0</v>
      </c>
      <c r="BZ61" s="387">
        <f t="shared" ca="1" si="99"/>
        <v>0</v>
      </c>
      <c r="CA61" s="387">
        <f t="shared" ca="1" si="99"/>
        <v>0</v>
      </c>
      <c r="CF61" s="385">
        <f t="shared" ca="1" si="80"/>
        <v>0</v>
      </c>
      <c r="CG61" s="385">
        <f t="shared" ca="1" si="81"/>
        <v>0</v>
      </c>
      <c r="CH61" s="386">
        <f t="shared" si="82"/>
        <v>0</v>
      </c>
      <c r="CI61" s="386">
        <f t="shared" ca="1" si="83"/>
        <v>0</v>
      </c>
      <c r="CJ61" s="386">
        <f t="shared" ca="1" si="84"/>
        <v>0</v>
      </c>
      <c r="CK61" s="389"/>
      <c r="CL61" s="387">
        <f t="shared" ca="1" si="100"/>
        <v>0</v>
      </c>
      <c r="CM61" s="387">
        <f t="shared" ca="1" si="100"/>
        <v>0</v>
      </c>
      <c r="CN61" s="387">
        <f t="shared" ca="1" si="100"/>
        <v>0</v>
      </c>
      <c r="CO61" s="387">
        <f t="shared" ca="1" si="100"/>
        <v>0</v>
      </c>
      <c r="CP61" s="387">
        <f t="shared" ca="1" si="100"/>
        <v>0</v>
      </c>
      <c r="CQ61" s="387">
        <f t="shared" ca="1" si="100"/>
        <v>0</v>
      </c>
      <c r="CR61" s="387">
        <f t="shared" ca="1" si="100"/>
        <v>0</v>
      </c>
      <c r="CS61" s="387">
        <f t="shared" ca="1" si="100"/>
        <v>0</v>
      </c>
      <c r="CT61" s="387">
        <f t="shared" ca="1" si="100"/>
        <v>0</v>
      </c>
      <c r="CU61" s="387">
        <f t="shared" ca="1" si="100"/>
        <v>0</v>
      </c>
      <c r="CV61" s="387">
        <f t="shared" ca="1" si="101"/>
        <v>0</v>
      </c>
      <c r="CW61" s="387">
        <f t="shared" ca="1" si="101"/>
        <v>0</v>
      </c>
      <c r="CX61" s="387">
        <f t="shared" ca="1" si="101"/>
        <v>0</v>
      </c>
      <c r="CY61" s="387">
        <f t="shared" ca="1" si="101"/>
        <v>0</v>
      </c>
      <c r="CZ61" s="387">
        <f t="shared" ca="1" si="101"/>
        <v>0</v>
      </c>
      <c r="DA61" s="387">
        <f t="shared" ca="1" si="101"/>
        <v>0</v>
      </c>
      <c r="DB61" s="387">
        <f t="shared" ca="1" si="101"/>
        <v>0</v>
      </c>
      <c r="DC61" s="387">
        <f t="shared" ca="1" si="101"/>
        <v>0</v>
      </c>
      <c r="DD61" s="387">
        <f t="shared" ca="1" si="101"/>
        <v>0</v>
      </c>
      <c r="DE61" s="387">
        <f t="shared" ca="1" si="101"/>
        <v>0</v>
      </c>
      <c r="DF61" s="387">
        <f t="shared" ca="1" si="102"/>
        <v>0</v>
      </c>
      <c r="DG61" s="387">
        <f t="shared" ca="1" si="102"/>
        <v>0</v>
      </c>
      <c r="DH61" s="387">
        <f t="shared" ca="1" si="102"/>
        <v>0</v>
      </c>
      <c r="DI61" s="387">
        <f t="shared" ca="1" si="102"/>
        <v>0</v>
      </c>
      <c r="DJ61" s="387">
        <f t="shared" ca="1" si="102"/>
        <v>0</v>
      </c>
      <c r="DK61" s="387">
        <f t="shared" ca="1" si="102"/>
        <v>0</v>
      </c>
      <c r="DL61" s="387">
        <f t="shared" ca="1" si="102"/>
        <v>0</v>
      </c>
      <c r="DM61" s="387">
        <f t="shared" ca="1" si="102"/>
        <v>0</v>
      </c>
      <c r="DN61" s="387">
        <f t="shared" ca="1" si="102"/>
        <v>0</v>
      </c>
      <c r="DO61" s="387">
        <f t="shared" ca="1" si="102"/>
        <v>0</v>
      </c>
      <c r="DP61" s="387">
        <f t="shared" ca="1" si="103"/>
        <v>0</v>
      </c>
      <c r="DQ61" s="387">
        <f t="shared" ca="1" si="103"/>
        <v>0</v>
      </c>
      <c r="DR61" s="387">
        <f t="shared" ca="1" si="103"/>
        <v>0</v>
      </c>
      <c r="DS61" s="387">
        <f t="shared" ca="1" si="103"/>
        <v>0</v>
      </c>
      <c r="DT61" s="387">
        <f t="shared" ca="1" si="103"/>
        <v>0</v>
      </c>
      <c r="DU61" s="387">
        <f t="shared" ca="1" si="103"/>
        <v>0</v>
      </c>
      <c r="DV61" s="387">
        <f t="shared" ca="1" si="103"/>
        <v>0</v>
      </c>
      <c r="DW61" s="387">
        <f t="shared" ca="1" si="103"/>
        <v>0</v>
      </c>
      <c r="DX61" s="387">
        <f t="shared" ca="1" si="103"/>
        <v>0</v>
      </c>
      <c r="DY61" s="387">
        <f t="shared" ca="1" si="103"/>
        <v>0</v>
      </c>
      <c r="DZ61" s="387">
        <f t="shared" ca="1" si="104"/>
        <v>0</v>
      </c>
      <c r="EA61" s="387">
        <f t="shared" ca="1" si="104"/>
        <v>0</v>
      </c>
      <c r="EB61" s="387">
        <f t="shared" ca="1" si="104"/>
        <v>0</v>
      </c>
      <c r="EC61" s="387">
        <f t="shared" ca="1" si="104"/>
        <v>0</v>
      </c>
      <c r="ED61" s="387">
        <f t="shared" ca="1" si="104"/>
        <v>0</v>
      </c>
      <c r="EE61" s="387">
        <f t="shared" ca="1" si="104"/>
        <v>0</v>
      </c>
      <c r="EF61" s="387">
        <f t="shared" ca="1" si="104"/>
        <v>0</v>
      </c>
      <c r="EG61" s="387">
        <f t="shared" ca="1" si="104"/>
        <v>0</v>
      </c>
      <c r="EH61" s="387">
        <f t="shared" ca="1" si="104"/>
        <v>0</v>
      </c>
      <c r="EI61" s="387">
        <f t="shared" ca="1" si="104"/>
        <v>0</v>
      </c>
      <c r="EJ61" s="387">
        <f t="shared" ca="1" si="104"/>
        <v>0</v>
      </c>
      <c r="EK61" s="387">
        <f t="shared" ca="1" si="104"/>
        <v>0</v>
      </c>
      <c r="EL61" s="387">
        <f t="shared" ca="1" si="104"/>
        <v>0</v>
      </c>
      <c r="EM61" s="387">
        <f t="shared" ca="1" si="104"/>
        <v>0</v>
      </c>
      <c r="EO61" s="695">
        <f t="shared" si="41"/>
        <v>1</v>
      </c>
      <c r="EP61" s="119">
        <f t="shared" si="42"/>
        <v>1</v>
      </c>
    </row>
    <row r="62" spans="1:146">
      <c r="A62" s="122">
        <v>55</v>
      </c>
      <c r="B62" s="550"/>
      <c r="C62" s="529"/>
      <c r="D62" s="530"/>
      <c r="E62" s="530"/>
      <c r="F62" s="531"/>
      <c r="G62" s="532" t="s">
        <v>381</v>
      </c>
      <c r="H62" s="529"/>
      <c r="I62" s="540"/>
      <c r="J62" s="540"/>
      <c r="K62" s="539"/>
      <c r="L62" s="747">
        <f>IF(ISBLANK(K62),,IF(K62&lt;'Grille des taux interet'!$B$2,'Grille des taux interet'!$C$2,IF(K62&lt;'Grille des taux interet'!$B$3,'Grille des taux interet'!$C$3,IF(K62&lt;'Grille des taux interet'!B$4,'Grille des taux interet'!$C$4,IF(K62&lt;='Grille des taux interet'!$B$5,'Grille des taux interet'!$C$5,"RIEN")))))</f>
        <v>0</v>
      </c>
      <c r="M62" s="602">
        <f t="shared" si="73"/>
        <v>0</v>
      </c>
      <c r="N62" s="663" t="str">
        <f t="shared" si="38"/>
        <v/>
      </c>
      <c r="O62" s="649"/>
      <c r="P62" s="649"/>
      <c r="Q62" s="649"/>
      <c r="R62" s="649"/>
      <c r="S62" s="656"/>
      <c r="T62" s="385">
        <f t="shared" ca="1" si="74"/>
        <v>0</v>
      </c>
      <c r="U62" s="385">
        <f t="shared" ca="1" si="75"/>
        <v>0</v>
      </c>
      <c r="V62" s="386">
        <f t="shared" si="76"/>
        <v>0</v>
      </c>
      <c r="W62" s="386">
        <f t="shared" ca="1" si="77"/>
        <v>0</v>
      </c>
      <c r="X62" s="386">
        <f t="shared" ca="1" si="78"/>
        <v>0</v>
      </c>
      <c r="Y62" s="389">
        <f t="shared" si="79"/>
        <v>1900</v>
      </c>
      <c r="Z62" s="387">
        <f t="shared" ca="1" si="95"/>
        <v>0</v>
      </c>
      <c r="AA62" s="387">
        <f t="shared" ca="1" si="95"/>
        <v>0</v>
      </c>
      <c r="AB62" s="387">
        <f t="shared" ca="1" si="95"/>
        <v>0</v>
      </c>
      <c r="AC62" s="387">
        <f t="shared" ca="1" si="95"/>
        <v>0</v>
      </c>
      <c r="AD62" s="387">
        <f t="shared" ca="1" si="95"/>
        <v>0</v>
      </c>
      <c r="AE62" s="387">
        <f t="shared" ca="1" si="95"/>
        <v>0</v>
      </c>
      <c r="AF62" s="387">
        <f t="shared" ca="1" si="95"/>
        <v>0</v>
      </c>
      <c r="AG62" s="387">
        <f t="shared" ca="1" si="95"/>
        <v>0</v>
      </c>
      <c r="AH62" s="387">
        <f t="shared" ca="1" si="95"/>
        <v>0</v>
      </c>
      <c r="AI62" s="387">
        <f t="shared" ca="1" si="95"/>
        <v>0</v>
      </c>
      <c r="AJ62" s="387">
        <f t="shared" ca="1" si="96"/>
        <v>0</v>
      </c>
      <c r="AK62" s="387">
        <f t="shared" ca="1" si="96"/>
        <v>0</v>
      </c>
      <c r="AL62" s="387">
        <f t="shared" ca="1" si="96"/>
        <v>0</v>
      </c>
      <c r="AM62" s="387">
        <f t="shared" ca="1" si="96"/>
        <v>0</v>
      </c>
      <c r="AN62" s="387">
        <f t="shared" ca="1" si="96"/>
        <v>0</v>
      </c>
      <c r="AO62" s="387">
        <f t="shared" ca="1" si="96"/>
        <v>0</v>
      </c>
      <c r="AP62" s="387">
        <f t="shared" ca="1" si="96"/>
        <v>0</v>
      </c>
      <c r="AQ62" s="387">
        <f t="shared" ca="1" si="96"/>
        <v>0</v>
      </c>
      <c r="AR62" s="387">
        <f t="shared" ca="1" si="96"/>
        <v>0</v>
      </c>
      <c r="AS62" s="387">
        <f t="shared" ca="1" si="96"/>
        <v>0</v>
      </c>
      <c r="AT62" s="387">
        <f t="shared" ca="1" si="97"/>
        <v>0</v>
      </c>
      <c r="AU62" s="387">
        <f t="shared" ca="1" si="97"/>
        <v>0</v>
      </c>
      <c r="AV62" s="387">
        <f t="shared" ca="1" si="97"/>
        <v>0</v>
      </c>
      <c r="AW62" s="387">
        <f t="shared" ca="1" si="97"/>
        <v>0</v>
      </c>
      <c r="AX62" s="387">
        <f t="shared" ca="1" si="97"/>
        <v>0</v>
      </c>
      <c r="AY62" s="387">
        <f t="shared" ca="1" si="97"/>
        <v>0</v>
      </c>
      <c r="AZ62" s="387">
        <f t="shared" ca="1" si="97"/>
        <v>0</v>
      </c>
      <c r="BA62" s="387">
        <f t="shared" ca="1" si="97"/>
        <v>0</v>
      </c>
      <c r="BB62" s="387">
        <f t="shared" ca="1" si="97"/>
        <v>0</v>
      </c>
      <c r="BC62" s="387">
        <f t="shared" ca="1" si="97"/>
        <v>0</v>
      </c>
      <c r="BD62" s="387">
        <f t="shared" ca="1" si="98"/>
        <v>0</v>
      </c>
      <c r="BE62" s="387">
        <f t="shared" ca="1" si="98"/>
        <v>0</v>
      </c>
      <c r="BF62" s="387">
        <f t="shared" ca="1" si="98"/>
        <v>0</v>
      </c>
      <c r="BG62" s="387">
        <f t="shared" ca="1" si="98"/>
        <v>0</v>
      </c>
      <c r="BH62" s="387">
        <f t="shared" ca="1" si="98"/>
        <v>0</v>
      </c>
      <c r="BI62" s="387">
        <f t="shared" ca="1" si="98"/>
        <v>0</v>
      </c>
      <c r="BJ62" s="387">
        <f t="shared" ca="1" si="98"/>
        <v>0</v>
      </c>
      <c r="BK62" s="387">
        <f t="shared" ca="1" si="98"/>
        <v>0</v>
      </c>
      <c r="BL62" s="387">
        <f t="shared" ca="1" si="98"/>
        <v>0</v>
      </c>
      <c r="BM62" s="387">
        <f t="shared" ca="1" si="98"/>
        <v>0</v>
      </c>
      <c r="BN62" s="387">
        <f t="shared" ca="1" si="99"/>
        <v>0</v>
      </c>
      <c r="BO62" s="387">
        <f t="shared" ca="1" si="99"/>
        <v>0</v>
      </c>
      <c r="BP62" s="387">
        <f t="shared" ca="1" si="99"/>
        <v>0</v>
      </c>
      <c r="BQ62" s="387">
        <f t="shared" ca="1" si="99"/>
        <v>0</v>
      </c>
      <c r="BR62" s="387">
        <f t="shared" ca="1" si="99"/>
        <v>0</v>
      </c>
      <c r="BS62" s="387">
        <f t="shared" ca="1" si="99"/>
        <v>0</v>
      </c>
      <c r="BT62" s="387">
        <f t="shared" ca="1" si="99"/>
        <v>0</v>
      </c>
      <c r="BU62" s="387">
        <f t="shared" ca="1" si="99"/>
        <v>0</v>
      </c>
      <c r="BV62" s="387">
        <f t="shared" ca="1" si="99"/>
        <v>0</v>
      </c>
      <c r="BW62" s="387">
        <f t="shared" ca="1" si="99"/>
        <v>0</v>
      </c>
      <c r="BX62" s="387">
        <f t="shared" ca="1" si="99"/>
        <v>0</v>
      </c>
      <c r="BY62" s="387">
        <f t="shared" ca="1" si="99"/>
        <v>0</v>
      </c>
      <c r="BZ62" s="387">
        <f t="shared" ca="1" si="99"/>
        <v>0</v>
      </c>
      <c r="CA62" s="387">
        <f t="shared" ca="1" si="99"/>
        <v>0</v>
      </c>
      <c r="CF62" s="385">
        <f t="shared" ca="1" si="80"/>
        <v>0</v>
      </c>
      <c r="CG62" s="385">
        <f t="shared" ca="1" si="81"/>
        <v>0</v>
      </c>
      <c r="CH62" s="386">
        <f t="shared" si="82"/>
        <v>0</v>
      </c>
      <c r="CI62" s="386">
        <f t="shared" ca="1" si="83"/>
        <v>0</v>
      </c>
      <c r="CJ62" s="386">
        <f t="shared" ca="1" si="84"/>
        <v>0</v>
      </c>
      <c r="CK62" s="389"/>
      <c r="CL62" s="387">
        <f t="shared" ca="1" si="100"/>
        <v>0</v>
      </c>
      <c r="CM62" s="387">
        <f t="shared" ca="1" si="100"/>
        <v>0</v>
      </c>
      <c r="CN62" s="387">
        <f t="shared" ca="1" si="100"/>
        <v>0</v>
      </c>
      <c r="CO62" s="387">
        <f t="shared" ca="1" si="100"/>
        <v>0</v>
      </c>
      <c r="CP62" s="387">
        <f t="shared" ca="1" si="100"/>
        <v>0</v>
      </c>
      <c r="CQ62" s="387">
        <f t="shared" ca="1" si="100"/>
        <v>0</v>
      </c>
      <c r="CR62" s="387">
        <f t="shared" ca="1" si="100"/>
        <v>0</v>
      </c>
      <c r="CS62" s="387">
        <f t="shared" ca="1" si="100"/>
        <v>0</v>
      </c>
      <c r="CT62" s="387">
        <f t="shared" ca="1" si="100"/>
        <v>0</v>
      </c>
      <c r="CU62" s="387">
        <f t="shared" ca="1" si="100"/>
        <v>0</v>
      </c>
      <c r="CV62" s="387">
        <f t="shared" ca="1" si="101"/>
        <v>0</v>
      </c>
      <c r="CW62" s="387">
        <f t="shared" ca="1" si="101"/>
        <v>0</v>
      </c>
      <c r="CX62" s="387">
        <f t="shared" ca="1" si="101"/>
        <v>0</v>
      </c>
      <c r="CY62" s="387">
        <f t="shared" ca="1" si="101"/>
        <v>0</v>
      </c>
      <c r="CZ62" s="387">
        <f t="shared" ca="1" si="101"/>
        <v>0</v>
      </c>
      <c r="DA62" s="387">
        <f t="shared" ca="1" si="101"/>
        <v>0</v>
      </c>
      <c r="DB62" s="387">
        <f t="shared" ca="1" si="101"/>
        <v>0</v>
      </c>
      <c r="DC62" s="387">
        <f t="shared" ca="1" si="101"/>
        <v>0</v>
      </c>
      <c r="DD62" s="387">
        <f t="shared" ca="1" si="101"/>
        <v>0</v>
      </c>
      <c r="DE62" s="387">
        <f t="shared" ca="1" si="101"/>
        <v>0</v>
      </c>
      <c r="DF62" s="387">
        <f t="shared" ca="1" si="102"/>
        <v>0</v>
      </c>
      <c r="DG62" s="387">
        <f t="shared" ca="1" si="102"/>
        <v>0</v>
      </c>
      <c r="DH62" s="387">
        <f t="shared" ca="1" si="102"/>
        <v>0</v>
      </c>
      <c r="DI62" s="387">
        <f t="shared" ca="1" si="102"/>
        <v>0</v>
      </c>
      <c r="DJ62" s="387">
        <f t="shared" ca="1" si="102"/>
        <v>0</v>
      </c>
      <c r="DK62" s="387">
        <f t="shared" ca="1" si="102"/>
        <v>0</v>
      </c>
      <c r="DL62" s="387">
        <f t="shared" ca="1" si="102"/>
        <v>0</v>
      </c>
      <c r="DM62" s="387">
        <f t="shared" ca="1" si="102"/>
        <v>0</v>
      </c>
      <c r="DN62" s="387">
        <f t="shared" ca="1" si="102"/>
        <v>0</v>
      </c>
      <c r="DO62" s="387">
        <f t="shared" ca="1" si="102"/>
        <v>0</v>
      </c>
      <c r="DP62" s="387">
        <f t="shared" ca="1" si="103"/>
        <v>0</v>
      </c>
      <c r="DQ62" s="387">
        <f t="shared" ca="1" si="103"/>
        <v>0</v>
      </c>
      <c r="DR62" s="387">
        <f t="shared" ca="1" si="103"/>
        <v>0</v>
      </c>
      <c r="DS62" s="387">
        <f t="shared" ca="1" si="103"/>
        <v>0</v>
      </c>
      <c r="DT62" s="387">
        <f t="shared" ca="1" si="103"/>
        <v>0</v>
      </c>
      <c r="DU62" s="387">
        <f t="shared" ca="1" si="103"/>
        <v>0</v>
      </c>
      <c r="DV62" s="387">
        <f t="shared" ca="1" si="103"/>
        <v>0</v>
      </c>
      <c r="DW62" s="387">
        <f t="shared" ca="1" si="103"/>
        <v>0</v>
      </c>
      <c r="DX62" s="387">
        <f t="shared" ca="1" si="103"/>
        <v>0</v>
      </c>
      <c r="DY62" s="387">
        <f t="shared" ca="1" si="103"/>
        <v>0</v>
      </c>
      <c r="DZ62" s="387">
        <f t="shared" ca="1" si="104"/>
        <v>0</v>
      </c>
      <c r="EA62" s="387">
        <f t="shared" ca="1" si="104"/>
        <v>0</v>
      </c>
      <c r="EB62" s="387">
        <f t="shared" ca="1" si="104"/>
        <v>0</v>
      </c>
      <c r="EC62" s="387">
        <f t="shared" ca="1" si="104"/>
        <v>0</v>
      </c>
      <c r="ED62" s="387">
        <f t="shared" ca="1" si="104"/>
        <v>0</v>
      </c>
      <c r="EE62" s="387">
        <f t="shared" ca="1" si="104"/>
        <v>0</v>
      </c>
      <c r="EF62" s="387">
        <f t="shared" ca="1" si="104"/>
        <v>0</v>
      </c>
      <c r="EG62" s="387">
        <f t="shared" ca="1" si="104"/>
        <v>0</v>
      </c>
      <c r="EH62" s="387">
        <f t="shared" ca="1" si="104"/>
        <v>0</v>
      </c>
      <c r="EI62" s="387">
        <f t="shared" ca="1" si="104"/>
        <v>0</v>
      </c>
      <c r="EJ62" s="387">
        <f t="shared" ca="1" si="104"/>
        <v>0</v>
      </c>
      <c r="EK62" s="387">
        <f t="shared" ca="1" si="104"/>
        <v>0</v>
      </c>
      <c r="EL62" s="387">
        <f t="shared" ca="1" si="104"/>
        <v>0</v>
      </c>
      <c r="EM62" s="387">
        <f t="shared" ca="1" si="104"/>
        <v>0</v>
      </c>
      <c r="EO62" s="695">
        <f t="shared" si="41"/>
        <v>1</v>
      </c>
      <c r="EP62" s="119">
        <f t="shared" si="42"/>
        <v>1</v>
      </c>
    </row>
    <row r="63" spans="1:146">
      <c r="A63" s="122">
        <v>56</v>
      </c>
      <c r="B63" s="550"/>
      <c r="C63" s="529"/>
      <c r="D63" s="530"/>
      <c r="E63" s="530"/>
      <c r="F63" s="531"/>
      <c r="G63" s="532" t="s">
        <v>381</v>
      </c>
      <c r="H63" s="529"/>
      <c r="I63" s="540"/>
      <c r="J63" s="540"/>
      <c r="K63" s="539"/>
      <c r="L63" s="747">
        <f>IF(ISBLANK(K63),,IF(K63&lt;'Grille des taux interet'!$B$2,'Grille des taux interet'!$C$2,IF(K63&lt;'Grille des taux interet'!$B$3,'Grille des taux interet'!$C$3,IF(K63&lt;'Grille des taux interet'!B$4,'Grille des taux interet'!$C$4,IF(K63&lt;='Grille des taux interet'!$B$5,'Grille des taux interet'!$C$5,"RIEN")))))</f>
        <v>0</v>
      </c>
      <c r="M63" s="602">
        <f t="shared" si="73"/>
        <v>0</v>
      </c>
      <c r="N63" s="663" t="str">
        <f t="shared" si="38"/>
        <v/>
      </c>
      <c r="O63" s="649"/>
      <c r="P63" s="649"/>
      <c r="Q63" s="649"/>
      <c r="R63" s="649"/>
      <c r="S63" s="656"/>
      <c r="T63" s="385">
        <f t="shared" ca="1" si="74"/>
        <v>0</v>
      </c>
      <c r="U63" s="385">
        <f t="shared" ca="1" si="75"/>
        <v>0</v>
      </c>
      <c r="V63" s="386">
        <f t="shared" si="76"/>
        <v>0</v>
      </c>
      <c r="W63" s="386">
        <f t="shared" ca="1" si="77"/>
        <v>0</v>
      </c>
      <c r="X63" s="386">
        <f t="shared" ca="1" si="78"/>
        <v>0</v>
      </c>
      <c r="Y63" s="389">
        <f t="shared" si="79"/>
        <v>1900</v>
      </c>
      <c r="Z63" s="387">
        <f t="shared" ca="1" si="95"/>
        <v>0</v>
      </c>
      <c r="AA63" s="387">
        <f t="shared" ca="1" si="95"/>
        <v>0</v>
      </c>
      <c r="AB63" s="387">
        <f t="shared" ca="1" si="95"/>
        <v>0</v>
      </c>
      <c r="AC63" s="387">
        <f t="shared" ca="1" si="95"/>
        <v>0</v>
      </c>
      <c r="AD63" s="387">
        <f t="shared" ca="1" si="95"/>
        <v>0</v>
      </c>
      <c r="AE63" s="387">
        <f t="shared" ca="1" si="95"/>
        <v>0</v>
      </c>
      <c r="AF63" s="387">
        <f t="shared" ca="1" si="95"/>
        <v>0</v>
      </c>
      <c r="AG63" s="387">
        <f t="shared" ca="1" si="95"/>
        <v>0</v>
      </c>
      <c r="AH63" s="387">
        <f t="shared" ca="1" si="95"/>
        <v>0</v>
      </c>
      <c r="AI63" s="387">
        <f t="shared" ca="1" si="95"/>
        <v>0</v>
      </c>
      <c r="AJ63" s="387">
        <f t="shared" ca="1" si="96"/>
        <v>0</v>
      </c>
      <c r="AK63" s="387">
        <f t="shared" ca="1" si="96"/>
        <v>0</v>
      </c>
      <c r="AL63" s="387">
        <f t="shared" ca="1" si="96"/>
        <v>0</v>
      </c>
      <c r="AM63" s="387">
        <f t="shared" ca="1" si="96"/>
        <v>0</v>
      </c>
      <c r="AN63" s="387">
        <f t="shared" ca="1" si="96"/>
        <v>0</v>
      </c>
      <c r="AO63" s="387">
        <f t="shared" ca="1" si="96"/>
        <v>0</v>
      </c>
      <c r="AP63" s="387">
        <f t="shared" ca="1" si="96"/>
        <v>0</v>
      </c>
      <c r="AQ63" s="387">
        <f t="shared" ca="1" si="96"/>
        <v>0</v>
      </c>
      <c r="AR63" s="387">
        <f t="shared" ca="1" si="96"/>
        <v>0</v>
      </c>
      <c r="AS63" s="387">
        <f t="shared" ca="1" si="96"/>
        <v>0</v>
      </c>
      <c r="AT63" s="387">
        <f t="shared" ca="1" si="97"/>
        <v>0</v>
      </c>
      <c r="AU63" s="387">
        <f t="shared" ca="1" si="97"/>
        <v>0</v>
      </c>
      <c r="AV63" s="387">
        <f t="shared" ca="1" si="97"/>
        <v>0</v>
      </c>
      <c r="AW63" s="387">
        <f t="shared" ca="1" si="97"/>
        <v>0</v>
      </c>
      <c r="AX63" s="387">
        <f t="shared" ca="1" si="97"/>
        <v>0</v>
      </c>
      <c r="AY63" s="387">
        <f t="shared" ca="1" si="97"/>
        <v>0</v>
      </c>
      <c r="AZ63" s="387">
        <f t="shared" ca="1" si="97"/>
        <v>0</v>
      </c>
      <c r="BA63" s="387">
        <f t="shared" ca="1" si="97"/>
        <v>0</v>
      </c>
      <c r="BB63" s="387">
        <f t="shared" ca="1" si="97"/>
        <v>0</v>
      </c>
      <c r="BC63" s="387">
        <f t="shared" ca="1" si="97"/>
        <v>0</v>
      </c>
      <c r="BD63" s="387">
        <f t="shared" ca="1" si="98"/>
        <v>0</v>
      </c>
      <c r="BE63" s="387">
        <f t="shared" ca="1" si="98"/>
        <v>0</v>
      </c>
      <c r="BF63" s="387">
        <f t="shared" ca="1" si="98"/>
        <v>0</v>
      </c>
      <c r="BG63" s="387">
        <f t="shared" ca="1" si="98"/>
        <v>0</v>
      </c>
      <c r="BH63" s="387">
        <f t="shared" ca="1" si="98"/>
        <v>0</v>
      </c>
      <c r="BI63" s="387">
        <f t="shared" ca="1" si="98"/>
        <v>0</v>
      </c>
      <c r="BJ63" s="387">
        <f t="shared" ca="1" si="98"/>
        <v>0</v>
      </c>
      <c r="BK63" s="387">
        <f t="shared" ca="1" si="98"/>
        <v>0</v>
      </c>
      <c r="BL63" s="387">
        <f t="shared" ca="1" si="98"/>
        <v>0</v>
      </c>
      <c r="BM63" s="387">
        <f t="shared" ca="1" si="98"/>
        <v>0</v>
      </c>
      <c r="BN63" s="387">
        <f t="shared" ca="1" si="99"/>
        <v>0</v>
      </c>
      <c r="BO63" s="387">
        <f t="shared" ca="1" si="99"/>
        <v>0</v>
      </c>
      <c r="BP63" s="387">
        <f t="shared" ca="1" si="99"/>
        <v>0</v>
      </c>
      <c r="BQ63" s="387">
        <f t="shared" ca="1" si="99"/>
        <v>0</v>
      </c>
      <c r="BR63" s="387">
        <f t="shared" ca="1" si="99"/>
        <v>0</v>
      </c>
      <c r="BS63" s="387">
        <f t="shared" ca="1" si="99"/>
        <v>0</v>
      </c>
      <c r="BT63" s="387">
        <f t="shared" ca="1" si="99"/>
        <v>0</v>
      </c>
      <c r="BU63" s="387">
        <f t="shared" ca="1" si="99"/>
        <v>0</v>
      </c>
      <c r="BV63" s="387">
        <f t="shared" ca="1" si="99"/>
        <v>0</v>
      </c>
      <c r="BW63" s="387">
        <f t="shared" ca="1" si="99"/>
        <v>0</v>
      </c>
      <c r="BX63" s="387">
        <f t="shared" ca="1" si="99"/>
        <v>0</v>
      </c>
      <c r="BY63" s="387">
        <f t="shared" ca="1" si="99"/>
        <v>0</v>
      </c>
      <c r="BZ63" s="387">
        <f t="shared" ca="1" si="99"/>
        <v>0</v>
      </c>
      <c r="CA63" s="387">
        <f t="shared" ca="1" si="99"/>
        <v>0</v>
      </c>
      <c r="CF63" s="385">
        <f t="shared" ca="1" si="80"/>
        <v>0</v>
      </c>
      <c r="CG63" s="385">
        <f t="shared" ca="1" si="81"/>
        <v>0</v>
      </c>
      <c r="CH63" s="386">
        <f t="shared" si="82"/>
        <v>0</v>
      </c>
      <c r="CI63" s="386">
        <f t="shared" ca="1" si="83"/>
        <v>0</v>
      </c>
      <c r="CJ63" s="386">
        <f t="shared" ca="1" si="84"/>
        <v>0</v>
      </c>
      <c r="CK63" s="389"/>
      <c r="CL63" s="387">
        <f t="shared" ca="1" si="100"/>
        <v>0</v>
      </c>
      <c r="CM63" s="387">
        <f t="shared" ca="1" si="100"/>
        <v>0</v>
      </c>
      <c r="CN63" s="387">
        <f t="shared" ca="1" si="100"/>
        <v>0</v>
      </c>
      <c r="CO63" s="387">
        <f t="shared" ca="1" si="100"/>
        <v>0</v>
      </c>
      <c r="CP63" s="387">
        <f t="shared" ca="1" si="100"/>
        <v>0</v>
      </c>
      <c r="CQ63" s="387">
        <f t="shared" ca="1" si="100"/>
        <v>0</v>
      </c>
      <c r="CR63" s="387">
        <f t="shared" ca="1" si="100"/>
        <v>0</v>
      </c>
      <c r="CS63" s="387">
        <f t="shared" ca="1" si="100"/>
        <v>0</v>
      </c>
      <c r="CT63" s="387">
        <f t="shared" ca="1" si="100"/>
        <v>0</v>
      </c>
      <c r="CU63" s="387">
        <f t="shared" ca="1" si="100"/>
        <v>0</v>
      </c>
      <c r="CV63" s="387">
        <f t="shared" ca="1" si="101"/>
        <v>0</v>
      </c>
      <c r="CW63" s="387">
        <f t="shared" ca="1" si="101"/>
        <v>0</v>
      </c>
      <c r="CX63" s="387">
        <f t="shared" ca="1" si="101"/>
        <v>0</v>
      </c>
      <c r="CY63" s="387">
        <f t="shared" ca="1" si="101"/>
        <v>0</v>
      </c>
      <c r="CZ63" s="387">
        <f t="shared" ca="1" si="101"/>
        <v>0</v>
      </c>
      <c r="DA63" s="387">
        <f t="shared" ca="1" si="101"/>
        <v>0</v>
      </c>
      <c r="DB63" s="387">
        <f t="shared" ca="1" si="101"/>
        <v>0</v>
      </c>
      <c r="DC63" s="387">
        <f t="shared" ca="1" si="101"/>
        <v>0</v>
      </c>
      <c r="DD63" s="387">
        <f t="shared" ca="1" si="101"/>
        <v>0</v>
      </c>
      <c r="DE63" s="387">
        <f t="shared" ca="1" si="101"/>
        <v>0</v>
      </c>
      <c r="DF63" s="387">
        <f t="shared" ca="1" si="102"/>
        <v>0</v>
      </c>
      <c r="DG63" s="387">
        <f t="shared" ca="1" si="102"/>
        <v>0</v>
      </c>
      <c r="DH63" s="387">
        <f t="shared" ca="1" si="102"/>
        <v>0</v>
      </c>
      <c r="DI63" s="387">
        <f t="shared" ca="1" si="102"/>
        <v>0</v>
      </c>
      <c r="DJ63" s="387">
        <f t="shared" ca="1" si="102"/>
        <v>0</v>
      </c>
      <c r="DK63" s="387">
        <f t="shared" ca="1" si="102"/>
        <v>0</v>
      </c>
      <c r="DL63" s="387">
        <f t="shared" ca="1" si="102"/>
        <v>0</v>
      </c>
      <c r="DM63" s="387">
        <f t="shared" ca="1" si="102"/>
        <v>0</v>
      </c>
      <c r="DN63" s="387">
        <f t="shared" ca="1" si="102"/>
        <v>0</v>
      </c>
      <c r="DO63" s="387">
        <f t="shared" ca="1" si="102"/>
        <v>0</v>
      </c>
      <c r="DP63" s="387">
        <f t="shared" ca="1" si="103"/>
        <v>0</v>
      </c>
      <c r="DQ63" s="387">
        <f t="shared" ca="1" si="103"/>
        <v>0</v>
      </c>
      <c r="DR63" s="387">
        <f t="shared" ca="1" si="103"/>
        <v>0</v>
      </c>
      <c r="DS63" s="387">
        <f t="shared" ca="1" si="103"/>
        <v>0</v>
      </c>
      <c r="DT63" s="387">
        <f t="shared" ca="1" si="103"/>
        <v>0</v>
      </c>
      <c r="DU63" s="387">
        <f t="shared" ca="1" si="103"/>
        <v>0</v>
      </c>
      <c r="DV63" s="387">
        <f t="shared" ca="1" si="103"/>
        <v>0</v>
      </c>
      <c r="DW63" s="387">
        <f t="shared" ca="1" si="103"/>
        <v>0</v>
      </c>
      <c r="DX63" s="387">
        <f t="shared" ca="1" si="103"/>
        <v>0</v>
      </c>
      <c r="DY63" s="387">
        <f t="shared" ca="1" si="103"/>
        <v>0</v>
      </c>
      <c r="DZ63" s="387">
        <f t="shared" ca="1" si="104"/>
        <v>0</v>
      </c>
      <c r="EA63" s="387">
        <f t="shared" ca="1" si="104"/>
        <v>0</v>
      </c>
      <c r="EB63" s="387">
        <f t="shared" ca="1" si="104"/>
        <v>0</v>
      </c>
      <c r="EC63" s="387">
        <f t="shared" ca="1" si="104"/>
        <v>0</v>
      </c>
      <c r="ED63" s="387">
        <f t="shared" ca="1" si="104"/>
        <v>0</v>
      </c>
      <c r="EE63" s="387">
        <f t="shared" ca="1" si="104"/>
        <v>0</v>
      </c>
      <c r="EF63" s="387">
        <f t="shared" ca="1" si="104"/>
        <v>0</v>
      </c>
      <c r="EG63" s="387">
        <f t="shared" ca="1" si="104"/>
        <v>0</v>
      </c>
      <c r="EH63" s="387">
        <f t="shared" ca="1" si="104"/>
        <v>0</v>
      </c>
      <c r="EI63" s="387">
        <f t="shared" ca="1" si="104"/>
        <v>0</v>
      </c>
      <c r="EJ63" s="387">
        <f t="shared" ca="1" si="104"/>
        <v>0</v>
      </c>
      <c r="EK63" s="387">
        <f t="shared" ca="1" si="104"/>
        <v>0</v>
      </c>
      <c r="EL63" s="387">
        <f t="shared" ca="1" si="104"/>
        <v>0</v>
      </c>
      <c r="EM63" s="387">
        <f t="shared" ca="1" si="104"/>
        <v>0</v>
      </c>
      <c r="EO63" s="695">
        <f t="shared" si="41"/>
        <v>1</v>
      </c>
      <c r="EP63" s="119">
        <f t="shared" si="42"/>
        <v>1</v>
      </c>
    </row>
    <row r="64" spans="1:146">
      <c r="A64" s="122">
        <v>57</v>
      </c>
      <c r="B64" s="550"/>
      <c r="C64" s="529"/>
      <c r="D64" s="530"/>
      <c r="E64" s="530"/>
      <c r="F64" s="531"/>
      <c r="G64" s="532" t="s">
        <v>381</v>
      </c>
      <c r="H64" s="529"/>
      <c r="I64" s="540"/>
      <c r="J64" s="540"/>
      <c r="K64" s="539"/>
      <c r="L64" s="747">
        <f>IF(ISBLANK(K64),,IF(K64&lt;'Grille des taux interet'!$B$2,'Grille des taux interet'!$C$2,IF(K64&lt;'Grille des taux interet'!$B$3,'Grille des taux interet'!$C$3,IF(K64&lt;'Grille des taux interet'!B$4,'Grille des taux interet'!$C$4,IF(K64&lt;='Grille des taux interet'!$B$5,'Grille des taux interet'!$C$5,"RIEN")))))</f>
        <v>0</v>
      </c>
      <c r="M64" s="602">
        <f t="shared" si="73"/>
        <v>0</v>
      </c>
      <c r="N64" s="663" t="str">
        <f t="shared" si="38"/>
        <v/>
      </c>
      <c r="O64" s="649"/>
      <c r="P64" s="649"/>
      <c r="Q64" s="649"/>
      <c r="R64" s="649"/>
      <c r="S64" s="656"/>
      <c r="T64" s="385">
        <f t="shared" ca="1" si="74"/>
        <v>0</v>
      </c>
      <c r="U64" s="385">
        <f t="shared" ca="1" si="75"/>
        <v>0</v>
      </c>
      <c r="V64" s="386">
        <f t="shared" si="76"/>
        <v>0</v>
      </c>
      <c r="W64" s="386">
        <f t="shared" ca="1" si="77"/>
        <v>0</v>
      </c>
      <c r="X64" s="386">
        <f t="shared" ca="1" si="78"/>
        <v>0</v>
      </c>
      <c r="Y64" s="389">
        <f t="shared" si="79"/>
        <v>1900</v>
      </c>
      <c r="Z64" s="387">
        <f t="shared" ca="1" si="95"/>
        <v>0</v>
      </c>
      <c r="AA64" s="387">
        <f t="shared" ca="1" si="95"/>
        <v>0</v>
      </c>
      <c r="AB64" s="387">
        <f t="shared" ca="1" si="95"/>
        <v>0</v>
      </c>
      <c r="AC64" s="387">
        <f t="shared" ca="1" si="95"/>
        <v>0</v>
      </c>
      <c r="AD64" s="387">
        <f t="shared" ca="1" si="95"/>
        <v>0</v>
      </c>
      <c r="AE64" s="387">
        <f t="shared" ca="1" si="95"/>
        <v>0</v>
      </c>
      <c r="AF64" s="387">
        <f t="shared" ca="1" si="95"/>
        <v>0</v>
      </c>
      <c r="AG64" s="387">
        <f t="shared" ca="1" si="95"/>
        <v>0</v>
      </c>
      <c r="AH64" s="387">
        <f t="shared" ca="1" si="95"/>
        <v>0</v>
      </c>
      <c r="AI64" s="387">
        <f t="shared" ca="1" si="95"/>
        <v>0</v>
      </c>
      <c r="AJ64" s="387">
        <f t="shared" ca="1" si="96"/>
        <v>0</v>
      </c>
      <c r="AK64" s="387">
        <f t="shared" ca="1" si="96"/>
        <v>0</v>
      </c>
      <c r="AL64" s="387">
        <f t="shared" ca="1" si="96"/>
        <v>0</v>
      </c>
      <c r="AM64" s="387">
        <f t="shared" ca="1" si="96"/>
        <v>0</v>
      </c>
      <c r="AN64" s="387">
        <f t="shared" ca="1" si="96"/>
        <v>0</v>
      </c>
      <c r="AO64" s="387">
        <f t="shared" ca="1" si="96"/>
        <v>0</v>
      </c>
      <c r="AP64" s="387">
        <f t="shared" ca="1" si="96"/>
        <v>0</v>
      </c>
      <c r="AQ64" s="387">
        <f t="shared" ca="1" si="96"/>
        <v>0</v>
      </c>
      <c r="AR64" s="387">
        <f t="shared" ca="1" si="96"/>
        <v>0</v>
      </c>
      <c r="AS64" s="387">
        <f t="shared" ca="1" si="96"/>
        <v>0</v>
      </c>
      <c r="AT64" s="387">
        <f t="shared" ca="1" si="97"/>
        <v>0</v>
      </c>
      <c r="AU64" s="387">
        <f t="shared" ca="1" si="97"/>
        <v>0</v>
      </c>
      <c r="AV64" s="387">
        <f t="shared" ca="1" si="97"/>
        <v>0</v>
      </c>
      <c r="AW64" s="387">
        <f t="shared" ca="1" si="97"/>
        <v>0</v>
      </c>
      <c r="AX64" s="387">
        <f t="shared" ca="1" si="97"/>
        <v>0</v>
      </c>
      <c r="AY64" s="387">
        <f t="shared" ca="1" si="97"/>
        <v>0</v>
      </c>
      <c r="AZ64" s="387">
        <f t="shared" ca="1" si="97"/>
        <v>0</v>
      </c>
      <c r="BA64" s="387">
        <f t="shared" ca="1" si="97"/>
        <v>0</v>
      </c>
      <c r="BB64" s="387">
        <f t="shared" ca="1" si="97"/>
        <v>0</v>
      </c>
      <c r="BC64" s="387">
        <f t="shared" ca="1" si="97"/>
        <v>0</v>
      </c>
      <c r="BD64" s="387">
        <f t="shared" ca="1" si="98"/>
        <v>0</v>
      </c>
      <c r="BE64" s="387">
        <f t="shared" ca="1" si="98"/>
        <v>0</v>
      </c>
      <c r="BF64" s="387">
        <f t="shared" ca="1" si="98"/>
        <v>0</v>
      </c>
      <c r="BG64" s="387">
        <f t="shared" ca="1" si="98"/>
        <v>0</v>
      </c>
      <c r="BH64" s="387">
        <f t="shared" ca="1" si="98"/>
        <v>0</v>
      </c>
      <c r="BI64" s="387">
        <f t="shared" ca="1" si="98"/>
        <v>0</v>
      </c>
      <c r="BJ64" s="387">
        <f t="shared" ca="1" si="98"/>
        <v>0</v>
      </c>
      <c r="BK64" s="387">
        <f t="shared" ca="1" si="98"/>
        <v>0</v>
      </c>
      <c r="BL64" s="387">
        <f t="shared" ca="1" si="98"/>
        <v>0</v>
      </c>
      <c r="BM64" s="387">
        <f t="shared" ca="1" si="98"/>
        <v>0</v>
      </c>
      <c r="BN64" s="387">
        <f t="shared" ca="1" si="99"/>
        <v>0</v>
      </c>
      <c r="BO64" s="387">
        <f t="shared" ca="1" si="99"/>
        <v>0</v>
      </c>
      <c r="BP64" s="387">
        <f t="shared" ca="1" si="99"/>
        <v>0</v>
      </c>
      <c r="BQ64" s="387">
        <f t="shared" ca="1" si="99"/>
        <v>0</v>
      </c>
      <c r="BR64" s="387">
        <f t="shared" ca="1" si="99"/>
        <v>0</v>
      </c>
      <c r="BS64" s="387">
        <f t="shared" ca="1" si="99"/>
        <v>0</v>
      </c>
      <c r="BT64" s="387">
        <f t="shared" ca="1" si="99"/>
        <v>0</v>
      </c>
      <c r="BU64" s="387">
        <f t="shared" ca="1" si="99"/>
        <v>0</v>
      </c>
      <c r="BV64" s="387">
        <f t="shared" ca="1" si="99"/>
        <v>0</v>
      </c>
      <c r="BW64" s="387">
        <f t="shared" ca="1" si="99"/>
        <v>0</v>
      </c>
      <c r="BX64" s="387">
        <f t="shared" ca="1" si="99"/>
        <v>0</v>
      </c>
      <c r="BY64" s="387">
        <f t="shared" ca="1" si="99"/>
        <v>0</v>
      </c>
      <c r="BZ64" s="387">
        <f t="shared" ca="1" si="99"/>
        <v>0</v>
      </c>
      <c r="CA64" s="387">
        <f t="shared" ca="1" si="99"/>
        <v>0</v>
      </c>
      <c r="CF64" s="385">
        <f t="shared" ca="1" si="80"/>
        <v>0</v>
      </c>
      <c r="CG64" s="385">
        <f t="shared" ca="1" si="81"/>
        <v>0</v>
      </c>
      <c r="CH64" s="386">
        <f t="shared" si="82"/>
        <v>0</v>
      </c>
      <c r="CI64" s="386">
        <f t="shared" ca="1" si="83"/>
        <v>0</v>
      </c>
      <c r="CJ64" s="386">
        <f t="shared" ca="1" si="84"/>
        <v>0</v>
      </c>
      <c r="CK64" s="389"/>
      <c r="CL64" s="387">
        <f t="shared" ca="1" si="100"/>
        <v>0</v>
      </c>
      <c r="CM64" s="387">
        <f t="shared" ca="1" si="100"/>
        <v>0</v>
      </c>
      <c r="CN64" s="387">
        <f t="shared" ca="1" si="100"/>
        <v>0</v>
      </c>
      <c r="CO64" s="387">
        <f t="shared" ca="1" si="100"/>
        <v>0</v>
      </c>
      <c r="CP64" s="387">
        <f t="shared" ca="1" si="100"/>
        <v>0</v>
      </c>
      <c r="CQ64" s="387">
        <f t="shared" ca="1" si="100"/>
        <v>0</v>
      </c>
      <c r="CR64" s="387">
        <f t="shared" ca="1" si="100"/>
        <v>0</v>
      </c>
      <c r="CS64" s="387">
        <f t="shared" ca="1" si="100"/>
        <v>0</v>
      </c>
      <c r="CT64" s="387">
        <f t="shared" ca="1" si="100"/>
        <v>0</v>
      </c>
      <c r="CU64" s="387">
        <f t="shared" ca="1" si="100"/>
        <v>0</v>
      </c>
      <c r="CV64" s="387">
        <f t="shared" ca="1" si="101"/>
        <v>0</v>
      </c>
      <c r="CW64" s="387">
        <f t="shared" ca="1" si="101"/>
        <v>0</v>
      </c>
      <c r="CX64" s="387">
        <f t="shared" ca="1" si="101"/>
        <v>0</v>
      </c>
      <c r="CY64" s="387">
        <f t="shared" ca="1" si="101"/>
        <v>0</v>
      </c>
      <c r="CZ64" s="387">
        <f t="shared" ca="1" si="101"/>
        <v>0</v>
      </c>
      <c r="DA64" s="387">
        <f t="shared" ca="1" si="101"/>
        <v>0</v>
      </c>
      <c r="DB64" s="387">
        <f t="shared" ca="1" si="101"/>
        <v>0</v>
      </c>
      <c r="DC64" s="387">
        <f t="shared" ca="1" si="101"/>
        <v>0</v>
      </c>
      <c r="DD64" s="387">
        <f t="shared" ca="1" si="101"/>
        <v>0</v>
      </c>
      <c r="DE64" s="387">
        <f t="shared" ca="1" si="101"/>
        <v>0</v>
      </c>
      <c r="DF64" s="387">
        <f t="shared" ca="1" si="102"/>
        <v>0</v>
      </c>
      <c r="DG64" s="387">
        <f t="shared" ca="1" si="102"/>
        <v>0</v>
      </c>
      <c r="DH64" s="387">
        <f t="shared" ca="1" si="102"/>
        <v>0</v>
      </c>
      <c r="DI64" s="387">
        <f t="shared" ca="1" si="102"/>
        <v>0</v>
      </c>
      <c r="DJ64" s="387">
        <f t="shared" ca="1" si="102"/>
        <v>0</v>
      </c>
      <c r="DK64" s="387">
        <f t="shared" ca="1" si="102"/>
        <v>0</v>
      </c>
      <c r="DL64" s="387">
        <f t="shared" ca="1" si="102"/>
        <v>0</v>
      </c>
      <c r="DM64" s="387">
        <f t="shared" ca="1" si="102"/>
        <v>0</v>
      </c>
      <c r="DN64" s="387">
        <f t="shared" ca="1" si="102"/>
        <v>0</v>
      </c>
      <c r="DO64" s="387">
        <f t="shared" ca="1" si="102"/>
        <v>0</v>
      </c>
      <c r="DP64" s="387">
        <f t="shared" ca="1" si="103"/>
        <v>0</v>
      </c>
      <c r="DQ64" s="387">
        <f t="shared" ca="1" si="103"/>
        <v>0</v>
      </c>
      <c r="DR64" s="387">
        <f t="shared" ca="1" si="103"/>
        <v>0</v>
      </c>
      <c r="DS64" s="387">
        <f t="shared" ca="1" si="103"/>
        <v>0</v>
      </c>
      <c r="DT64" s="387">
        <f t="shared" ca="1" si="103"/>
        <v>0</v>
      </c>
      <c r="DU64" s="387">
        <f t="shared" ca="1" si="103"/>
        <v>0</v>
      </c>
      <c r="DV64" s="387">
        <f t="shared" ca="1" si="103"/>
        <v>0</v>
      </c>
      <c r="DW64" s="387">
        <f t="shared" ca="1" si="103"/>
        <v>0</v>
      </c>
      <c r="DX64" s="387">
        <f t="shared" ca="1" si="103"/>
        <v>0</v>
      </c>
      <c r="DY64" s="387">
        <f t="shared" ca="1" si="103"/>
        <v>0</v>
      </c>
      <c r="DZ64" s="387">
        <f t="shared" ca="1" si="104"/>
        <v>0</v>
      </c>
      <c r="EA64" s="387">
        <f t="shared" ca="1" si="104"/>
        <v>0</v>
      </c>
      <c r="EB64" s="387">
        <f t="shared" ca="1" si="104"/>
        <v>0</v>
      </c>
      <c r="EC64" s="387">
        <f t="shared" ca="1" si="104"/>
        <v>0</v>
      </c>
      <c r="ED64" s="387">
        <f t="shared" ca="1" si="104"/>
        <v>0</v>
      </c>
      <c r="EE64" s="387">
        <f t="shared" ca="1" si="104"/>
        <v>0</v>
      </c>
      <c r="EF64" s="387">
        <f t="shared" ca="1" si="104"/>
        <v>0</v>
      </c>
      <c r="EG64" s="387">
        <f t="shared" ca="1" si="104"/>
        <v>0</v>
      </c>
      <c r="EH64" s="387">
        <f t="shared" ca="1" si="104"/>
        <v>0</v>
      </c>
      <c r="EI64" s="387">
        <f t="shared" ca="1" si="104"/>
        <v>0</v>
      </c>
      <c r="EJ64" s="387">
        <f t="shared" ca="1" si="104"/>
        <v>0</v>
      </c>
      <c r="EK64" s="387">
        <f t="shared" ca="1" si="104"/>
        <v>0</v>
      </c>
      <c r="EL64" s="387">
        <f t="shared" ca="1" si="104"/>
        <v>0</v>
      </c>
      <c r="EM64" s="387">
        <f t="shared" ca="1" si="104"/>
        <v>0</v>
      </c>
      <c r="EO64" s="695">
        <f t="shared" si="41"/>
        <v>1</v>
      </c>
      <c r="EP64" s="119">
        <f t="shared" si="42"/>
        <v>1</v>
      </c>
    </row>
    <row r="65" spans="1:146">
      <c r="A65" s="122">
        <v>58</v>
      </c>
      <c r="B65" s="551"/>
      <c r="C65" s="529"/>
      <c r="D65" s="530"/>
      <c r="E65" s="530"/>
      <c r="F65" s="531"/>
      <c r="G65" s="532" t="s">
        <v>381</v>
      </c>
      <c r="H65" s="529"/>
      <c r="I65" s="540"/>
      <c r="J65" s="540"/>
      <c r="K65" s="539"/>
      <c r="L65" s="747">
        <f>IF(ISBLANK(K65),,IF(K65&lt;'Grille des taux interet'!$B$2,'Grille des taux interet'!$C$2,IF(K65&lt;'Grille des taux interet'!$B$3,'Grille des taux interet'!$C$3,IF(K65&lt;'Grille des taux interet'!B$4,'Grille des taux interet'!$C$4,IF(K65&lt;='Grille des taux interet'!$B$5,'Grille des taux interet'!$C$5,"RIEN")))))</f>
        <v>0</v>
      </c>
      <c r="M65" s="602">
        <f t="shared" si="73"/>
        <v>0</v>
      </c>
      <c r="N65" s="663" t="str">
        <f t="shared" si="38"/>
        <v/>
      </c>
      <c r="O65" s="649"/>
      <c r="P65" s="649"/>
      <c r="Q65" s="649"/>
      <c r="R65" s="649"/>
      <c r="S65" s="656"/>
      <c r="T65" s="385">
        <f t="shared" ca="1" si="74"/>
        <v>0</v>
      </c>
      <c r="U65" s="385">
        <f t="shared" ca="1" si="75"/>
        <v>0</v>
      </c>
      <c r="V65" s="386">
        <f t="shared" si="76"/>
        <v>0</v>
      </c>
      <c r="W65" s="386">
        <f t="shared" ca="1" si="77"/>
        <v>0</v>
      </c>
      <c r="X65" s="386">
        <f t="shared" ca="1" si="78"/>
        <v>0</v>
      </c>
      <c r="Y65" s="389">
        <f t="shared" si="79"/>
        <v>1900</v>
      </c>
      <c r="Z65" s="387">
        <f t="shared" ca="1" si="95"/>
        <v>0</v>
      </c>
      <c r="AA65" s="387">
        <f t="shared" ca="1" si="95"/>
        <v>0</v>
      </c>
      <c r="AB65" s="387">
        <f t="shared" ca="1" si="95"/>
        <v>0</v>
      </c>
      <c r="AC65" s="387">
        <f t="shared" ca="1" si="95"/>
        <v>0</v>
      </c>
      <c r="AD65" s="387">
        <f t="shared" ca="1" si="95"/>
        <v>0</v>
      </c>
      <c r="AE65" s="387">
        <f t="shared" ca="1" si="95"/>
        <v>0</v>
      </c>
      <c r="AF65" s="387">
        <f t="shared" ca="1" si="95"/>
        <v>0</v>
      </c>
      <c r="AG65" s="387">
        <f t="shared" ca="1" si="95"/>
        <v>0</v>
      </c>
      <c r="AH65" s="387">
        <f t="shared" ca="1" si="95"/>
        <v>0</v>
      </c>
      <c r="AI65" s="387">
        <f t="shared" ca="1" si="95"/>
        <v>0</v>
      </c>
      <c r="AJ65" s="387">
        <f t="shared" ca="1" si="96"/>
        <v>0</v>
      </c>
      <c r="AK65" s="387">
        <f t="shared" ca="1" si="96"/>
        <v>0</v>
      </c>
      <c r="AL65" s="387">
        <f t="shared" ca="1" si="96"/>
        <v>0</v>
      </c>
      <c r="AM65" s="387">
        <f t="shared" ca="1" si="96"/>
        <v>0</v>
      </c>
      <c r="AN65" s="387">
        <f t="shared" ca="1" si="96"/>
        <v>0</v>
      </c>
      <c r="AO65" s="387">
        <f t="shared" ca="1" si="96"/>
        <v>0</v>
      </c>
      <c r="AP65" s="387">
        <f t="shared" ca="1" si="96"/>
        <v>0</v>
      </c>
      <c r="AQ65" s="387">
        <f t="shared" ca="1" si="96"/>
        <v>0</v>
      </c>
      <c r="AR65" s="387">
        <f t="shared" ca="1" si="96"/>
        <v>0</v>
      </c>
      <c r="AS65" s="387">
        <f t="shared" ca="1" si="96"/>
        <v>0</v>
      </c>
      <c r="AT65" s="387">
        <f t="shared" ca="1" si="97"/>
        <v>0</v>
      </c>
      <c r="AU65" s="387">
        <f t="shared" ca="1" si="97"/>
        <v>0</v>
      </c>
      <c r="AV65" s="387">
        <f t="shared" ca="1" si="97"/>
        <v>0</v>
      </c>
      <c r="AW65" s="387">
        <f t="shared" ca="1" si="97"/>
        <v>0</v>
      </c>
      <c r="AX65" s="387">
        <f t="shared" ca="1" si="97"/>
        <v>0</v>
      </c>
      <c r="AY65" s="387">
        <f t="shared" ca="1" si="97"/>
        <v>0</v>
      </c>
      <c r="AZ65" s="387">
        <f t="shared" ca="1" si="97"/>
        <v>0</v>
      </c>
      <c r="BA65" s="387">
        <f t="shared" ca="1" si="97"/>
        <v>0</v>
      </c>
      <c r="BB65" s="387">
        <f t="shared" ca="1" si="97"/>
        <v>0</v>
      </c>
      <c r="BC65" s="387">
        <f t="shared" ca="1" si="97"/>
        <v>0</v>
      </c>
      <c r="BD65" s="387">
        <f t="shared" ca="1" si="98"/>
        <v>0</v>
      </c>
      <c r="BE65" s="387">
        <f t="shared" ca="1" si="98"/>
        <v>0</v>
      </c>
      <c r="BF65" s="387">
        <f t="shared" ca="1" si="98"/>
        <v>0</v>
      </c>
      <c r="BG65" s="387">
        <f t="shared" ca="1" si="98"/>
        <v>0</v>
      </c>
      <c r="BH65" s="387">
        <f t="shared" ca="1" si="98"/>
        <v>0</v>
      </c>
      <c r="BI65" s="387">
        <f t="shared" ca="1" si="98"/>
        <v>0</v>
      </c>
      <c r="BJ65" s="387">
        <f t="shared" ca="1" si="98"/>
        <v>0</v>
      </c>
      <c r="BK65" s="387">
        <f t="shared" ca="1" si="98"/>
        <v>0</v>
      </c>
      <c r="BL65" s="387">
        <f t="shared" ca="1" si="98"/>
        <v>0</v>
      </c>
      <c r="BM65" s="387">
        <f t="shared" ca="1" si="98"/>
        <v>0</v>
      </c>
      <c r="BN65" s="387">
        <f t="shared" ca="1" si="99"/>
        <v>0</v>
      </c>
      <c r="BO65" s="387">
        <f t="shared" ca="1" si="99"/>
        <v>0</v>
      </c>
      <c r="BP65" s="387">
        <f t="shared" ca="1" si="99"/>
        <v>0</v>
      </c>
      <c r="BQ65" s="387">
        <f t="shared" ca="1" si="99"/>
        <v>0</v>
      </c>
      <c r="BR65" s="387">
        <f t="shared" ca="1" si="99"/>
        <v>0</v>
      </c>
      <c r="BS65" s="387">
        <f t="shared" ca="1" si="99"/>
        <v>0</v>
      </c>
      <c r="BT65" s="387">
        <f t="shared" ca="1" si="99"/>
        <v>0</v>
      </c>
      <c r="BU65" s="387">
        <f t="shared" ca="1" si="99"/>
        <v>0</v>
      </c>
      <c r="BV65" s="387">
        <f t="shared" ca="1" si="99"/>
        <v>0</v>
      </c>
      <c r="BW65" s="387">
        <f t="shared" ca="1" si="99"/>
        <v>0</v>
      </c>
      <c r="BX65" s="387">
        <f t="shared" ca="1" si="99"/>
        <v>0</v>
      </c>
      <c r="BY65" s="387">
        <f t="shared" ca="1" si="99"/>
        <v>0</v>
      </c>
      <c r="BZ65" s="387">
        <f t="shared" ca="1" si="99"/>
        <v>0</v>
      </c>
      <c r="CA65" s="387">
        <f t="shared" ca="1" si="99"/>
        <v>0</v>
      </c>
      <c r="CF65" s="385">
        <f t="shared" ca="1" si="80"/>
        <v>0</v>
      </c>
      <c r="CG65" s="385">
        <f t="shared" ca="1" si="81"/>
        <v>0</v>
      </c>
      <c r="CH65" s="386">
        <f t="shared" si="82"/>
        <v>0</v>
      </c>
      <c r="CI65" s="386">
        <f t="shared" ca="1" si="83"/>
        <v>0</v>
      </c>
      <c r="CJ65" s="386">
        <f t="shared" ca="1" si="84"/>
        <v>0</v>
      </c>
      <c r="CK65" s="389"/>
      <c r="CL65" s="387">
        <f t="shared" ca="1" si="100"/>
        <v>0</v>
      </c>
      <c r="CM65" s="387">
        <f t="shared" ca="1" si="100"/>
        <v>0</v>
      </c>
      <c r="CN65" s="387">
        <f t="shared" ca="1" si="100"/>
        <v>0</v>
      </c>
      <c r="CO65" s="387">
        <f t="shared" ca="1" si="100"/>
        <v>0</v>
      </c>
      <c r="CP65" s="387">
        <f t="shared" ca="1" si="100"/>
        <v>0</v>
      </c>
      <c r="CQ65" s="387">
        <f t="shared" ca="1" si="100"/>
        <v>0</v>
      </c>
      <c r="CR65" s="387">
        <f t="shared" ca="1" si="100"/>
        <v>0</v>
      </c>
      <c r="CS65" s="387">
        <f t="shared" ca="1" si="100"/>
        <v>0</v>
      </c>
      <c r="CT65" s="387">
        <f t="shared" ca="1" si="100"/>
        <v>0</v>
      </c>
      <c r="CU65" s="387">
        <f t="shared" ca="1" si="100"/>
        <v>0</v>
      </c>
      <c r="CV65" s="387">
        <f t="shared" ca="1" si="101"/>
        <v>0</v>
      </c>
      <c r="CW65" s="387">
        <f t="shared" ca="1" si="101"/>
        <v>0</v>
      </c>
      <c r="CX65" s="387">
        <f t="shared" ca="1" si="101"/>
        <v>0</v>
      </c>
      <c r="CY65" s="387">
        <f t="shared" ca="1" si="101"/>
        <v>0</v>
      </c>
      <c r="CZ65" s="387">
        <f t="shared" ca="1" si="101"/>
        <v>0</v>
      </c>
      <c r="DA65" s="387">
        <f t="shared" ca="1" si="101"/>
        <v>0</v>
      </c>
      <c r="DB65" s="387">
        <f t="shared" ca="1" si="101"/>
        <v>0</v>
      </c>
      <c r="DC65" s="387">
        <f t="shared" ca="1" si="101"/>
        <v>0</v>
      </c>
      <c r="DD65" s="387">
        <f t="shared" ca="1" si="101"/>
        <v>0</v>
      </c>
      <c r="DE65" s="387">
        <f t="shared" ca="1" si="101"/>
        <v>0</v>
      </c>
      <c r="DF65" s="387">
        <f t="shared" ca="1" si="102"/>
        <v>0</v>
      </c>
      <c r="DG65" s="387">
        <f t="shared" ca="1" si="102"/>
        <v>0</v>
      </c>
      <c r="DH65" s="387">
        <f t="shared" ca="1" si="102"/>
        <v>0</v>
      </c>
      <c r="DI65" s="387">
        <f t="shared" ca="1" si="102"/>
        <v>0</v>
      </c>
      <c r="DJ65" s="387">
        <f t="shared" ca="1" si="102"/>
        <v>0</v>
      </c>
      <c r="DK65" s="387">
        <f t="shared" ca="1" si="102"/>
        <v>0</v>
      </c>
      <c r="DL65" s="387">
        <f t="shared" ca="1" si="102"/>
        <v>0</v>
      </c>
      <c r="DM65" s="387">
        <f t="shared" ca="1" si="102"/>
        <v>0</v>
      </c>
      <c r="DN65" s="387">
        <f t="shared" ca="1" si="102"/>
        <v>0</v>
      </c>
      <c r="DO65" s="387">
        <f t="shared" ca="1" si="102"/>
        <v>0</v>
      </c>
      <c r="DP65" s="387">
        <f t="shared" ca="1" si="103"/>
        <v>0</v>
      </c>
      <c r="DQ65" s="387">
        <f t="shared" ca="1" si="103"/>
        <v>0</v>
      </c>
      <c r="DR65" s="387">
        <f t="shared" ca="1" si="103"/>
        <v>0</v>
      </c>
      <c r="DS65" s="387">
        <f t="shared" ca="1" si="103"/>
        <v>0</v>
      </c>
      <c r="DT65" s="387">
        <f t="shared" ca="1" si="103"/>
        <v>0</v>
      </c>
      <c r="DU65" s="387">
        <f t="shared" ca="1" si="103"/>
        <v>0</v>
      </c>
      <c r="DV65" s="387">
        <f t="shared" ca="1" si="103"/>
        <v>0</v>
      </c>
      <c r="DW65" s="387">
        <f t="shared" ca="1" si="103"/>
        <v>0</v>
      </c>
      <c r="DX65" s="387">
        <f t="shared" ca="1" si="103"/>
        <v>0</v>
      </c>
      <c r="DY65" s="387">
        <f t="shared" ca="1" si="103"/>
        <v>0</v>
      </c>
      <c r="DZ65" s="387">
        <f t="shared" ca="1" si="104"/>
        <v>0</v>
      </c>
      <c r="EA65" s="387">
        <f t="shared" ca="1" si="104"/>
        <v>0</v>
      </c>
      <c r="EB65" s="387">
        <f t="shared" ca="1" si="104"/>
        <v>0</v>
      </c>
      <c r="EC65" s="387">
        <f t="shared" ca="1" si="104"/>
        <v>0</v>
      </c>
      <c r="ED65" s="387">
        <f t="shared" ca="1" si="104"/>
        <v>0</v>
      </c>
      <c r="EE65" s="387">
        <f t="shared" ca="1" si="104"/>
        <v>0</v>
      </c>
      <c r="EF65" s="387">
        <f t="shared" ca="1" si="104"/>
        <v>0</v>
      </c>
      <c r="EG65" s="387">
        <f t="shared" ca="1" si="104"/>
        <v>0</v>
      </c>
      <c r="EH65" s="387">
        <f t="shared" ca="1" si="104"/>
        <v>0</v>
      </c>
      <c r="EI65" s="387">
        <f t="shared" ca="1" si="104"/>
        <v>0</v>
      </c>
      <c r="EJ65" s="387">
        <f t="shared" ca="1" si="104"/>
        <v>0</v>
      </c>
      <c r="EK65" s="387">
        <f t="shared" ca="1" si="104"/>
        <v>0</v>
      </c>
      <c r="EL65" s="387">
        <f t="shared" ca="1" si="104"/>
        <v>0</v>
      </c>
      <c r="EM65" s="387">
        <f t="shared" ca="1" si="104"/>
        <v>0</v>
      </c>
      <c r="EO65" s="695">
        <f t="shared" si="41"/>
        <v>1</v>
      </c>
      <c r="EP65" s="119">
        <f t="shared" si="42"/>
        <v>1</v>
      </c>
    </row>
    <row r="66" spans="1:146">
      <c r="A66" s="122">
        <v>59</v>
      </c>
      <c r="B66" s="551"/>
      <c r="C66" s="529"/>
      <c r="D66" s="530"/>
      <c r="E66" s="530"/>
      <c r="F66" s="531"/>
      <c r="G66" s="532" t="s">
        <v>381</v>
      </c>
      <c r="H66" s="529"/>
      <c r="I66" s="540"/>
      <c r="J66" s="540"/>
      <c r="K66" s="539"/>
      <c r="L66" s="747">
        <f>IF(ISBLANK(K66),,IF(K66&lt;'Grille des taux interet'!$B$2,'Grille des taux interet'!$C$2,IF(K66&lt;'Grille des taux interet'!$B$3,'Grille des taux interet'!$C$3,IF(K66&lt;'Grille des taux interet'!B$4,'Grille des taux interet'!$C$4,IF(K66&lt;='Grille des taux interet'!$B$5,'Grille des taux interet'!$C$5,"RIEN")))))</f>
        <v>0</v>
      </c>
      <c r="M66" s="602">
        <f t="shared" si="73"/>
        <v>0</v>
      </c>
      <c r="N66" s="663" t="str">
        <f t="shared" si="38"/>
        <v/>
      </c>
      <c r="O66" s="649"/>
      <c r="P66" s="649"/>
      <c r="Q66" s="649"/>
      <c r="R66" s="649"/>
      <c r="S66" s="656"/>
      <c r="T66" s="385">
        <f t="shared" ca="1" si="74"/>
        <v>0</v>
      </c>
      <c r="U66" s="385">
        <f t="shared" ca="1" si="75"/>
        <v>0</v>
      </c>
      <c r="V66" s="386">
        <f t="shared" si="76"/>
        <v>0</v>
      </c>
      <c r="W66" s="386">
        <f t="shared" ca="1" si="77"/>
        <v>0</v>
      </c>
      <c r="X66" s="386">
        <f t="shared" ca="1" si="78"/>
        <v>0</v>
      </c>
      <c r="Y66" s="389">
        <f t="shared" si="79"/>
        <v>1900</v>
      </c>
      <c r="Z66" s="387">
        <f t="shared" ca="1" si="95"/>
        <v>0</v>
      </c>
      <c r="AA66" s="387">
        <f t="shared" ca="1" si="95"/>
        <v>0</v>
      </c>
      <c r="AB66" s="387">
        <f t="shared" ca="1" si="95"/>
        <v>0</v>
      </c>
      <c r="AC66" s="387">
        <f t="shared" ca="1" si="95"/>
        <v>0</v>
      </c>
      <c r="AD66" s="387">
        <f t="shared" ca="1" si="95"/>
        <v>0</v>
      </c>
      <c r="AE66" s="387">
        <f t="shared" ca="1" si="95"/>
        <v>0</v>
      </c>
      <c r="AF66" s="387">
        <f t="shared" ca="1" si="95"/>
        <v>0</v>
      </c>
      <c r="AG66" s="387">
        <f t="shared" ca="1" si="95"/>
        <v>0</v>
      </c>
      <c r="AH66" s="387">
        <f t="shared" ca="1" si="95"/>
        <v>0</v>
      </c>
      <c r="AI66" s="387">
        <f t="shared" ca="1" si="95"/>
        <v>0</v>
      </c>
      <c r="AJ66" s="387">
        <f t="shared" ca="1" si="96"/>
        <v>0</v>
      </c>
      <c r="AK66" s="387">
        <f t="shared" ca="1" si="96"/>
        <v>0</v>
      </c>
      <c r="AL66" s="387">
        <f t="shared" ca="1" si="96"/>
        <v>0</v>
      </c>
      <c r="AM66" s="387">
        <f t="shared" ca="1" si="96"/>
        <v>0</v>
      </c>
      <c r="AN66" s="387">
        <f t="shared" ca="1" si="96"/>
        <v>0</v>
      </c>
      <c r="AO66" s="387">
        <f t="shared" ca="1" si="96"/>
        <v>0</v>
      </c>
      <c r="AP66" s="387">
        <f t="shared" ca="1" si="96"/>
        <v>0</v>
      </c>
      <c r="AQ66" s="387">
        <f t="shared" ca="1" si="96"/>
        <v>0</v>
      </c>
      <c r="AR66" s="387">
        <f t="shared" ca="1" si="96"/>
        <v>0</v>
      </c>
      <c r="AS66" s="387">
        <f t="shared" ca="1" si="96"/>
        <v>0</v>
      </c>
      <c r="AT66" s="387">
        <f t="shared" ca="1" si="97"/>
        <v>0</v>
      </c>
      <c r="AU66" s="387">
        <f t="shared" ca="1" si="97"/>
        <v>0</v>
      </c>
      <c r="AV66" s="387">
        <f t="shared" ca="1" si="97"/>
        <v>0</v>
      </c>
      <c r="AW66" s="387">
        <f t="shared" ca="1" si="97"/>
        <v>0</v>
      </c>
      <c r="AX66" s="387">
        <f t="shared" ca="1" si="97"/>
        <v>0</v>
      </c>
      <c r="AY66" s="387">
        <f t="shared" ca="1" si="97"/>
        <v>0</v>
      </c>
      <c r="AZ66" s="387">
        <f t="shared" ca="1" si="97"/>
        <v>0</v>
      </c>
      <c r="BA66" s="387">
        <f t="shared" ca="1" si="97"/>
        <v>0</v>
      </c>
      <c r="BB66" s="387">
        <f t="shared" ca="1" si="97"/>
        <v>0</v>
      </c>
      <c r="BC66" s="387">
        <f t="shared" ca="1" si="97"/>
        <v>0</v>
      </c>
      <c r="BD66" s="387">
        <f t="shared" ca="1" si="98"/>
        <v>0</v>
      </c>
      <c r="BE66" s="387">
        <f t="shared" ca="1" si="98"/>
        <v>0</v>
      </c>
      <c r="BF66" s="387">
        <f t="shared" ca="1" si="98"/>
        <v>0</v>
      </c>
      <c r="BG66" s="387">
        <f t="shared" ca="1" si="98"/>
        <v>0</v>
      </c>
      <c r="BH66" s="387">
        <f t="shared" ca="1" si="98"/>
        <v>0</v>
      </c>
      <c r="BI66" s="387">
        <f t="shared" ca="1" si="98"/>
        <v>0</v>
      </c>
      <c r="BJ66" s="387">
        <f t="shared" ca="1" si="98"/>
        <v>0</v>
      </c>
      <c r="BK66" s="387">
        <f t="shared" ca="1" si="98"/>
        <v>0</v>
      </c>
      <c r="BL66" s="387">
        <f t="shared" ca="1" si="98"/>
        <v>0</v>
      </c>
      <c r="BM66" s="387">
        <f t="shared" ca="1" si="98"/>
        <v>0</v>
      </c>
      <c r="BN66" s="387">
        <f t="shared" ca="1" si="99"/>
        <v>0</v>
      </c>
      <c r="BO66" s="387">
        <f t="shared" ca="1" si="99"/>
        <v>0</v>
      </c>
      <c r="BP66" s="387">
        <f t="shared" ca="1" si="99"/>
        <v>0</v>
      </c>
      <c r="BQ66" s="387">
        <f t="shared" ca="1" si="99"/>
        <v>0</v>
      </c>
      <c r="BR66" s="387">
        <f t="shared" ca="1" si="99"/>
        <v>0</v>
      </c>
      <c r="BS66" s="387">
        <f t="shared" ca="1" si="99"/>
        <v>0</v>
      </c>
      <c r="BT66" s="387">
        <f t="shared" ca="1" si="99"/>
        <v>0</v>
      </c>
      <c r="BU66" s="387">
        <f t="shared" ca="1" si="99"/>
        <v>0</v>
      </c>
      <c r="BV66" s="387">
        <f t="shared" ca="1" si="99"/>
        <v>0</v>
      </c>
      <c r="BW66" s="387">
        <f t="shared" ca="1" si="99"/>
        <v>0</v>
      </c>
      <c r="BX66" s="387">
        <f t="shared" ca="1" si="99"/>
        <v>0</v>
      </c>
      <c r="BY66" s="387">
        <f t="shared" ca="1" si="99"/>
        <v>0</v>
      </c>
      <c r="BZ66" s="387">
        <f t="shared" ca="1" si="99"/>
        <v>0</v>
      </c>
      <c r="CA66" s="387">
        <f t="shared" ca="1" si="99"/>
        <v>0</v>
      </c>
      <c r="CF66" s="385">
        <f t="shared" ca="1" si="80"/>
        <v>0</v>
      </c>
      <c r="CG66" s="385">
        <f t="shared" ca="1" si="81"/>
        <v>0</v>
      </c>
      <c r="CH66" s="386">
        <f t="shared" si="82"/>
        <v>0</v>
      </c>
      <c r="CI66" s="386">
        <f t="shared" ca="1" si="83"/>
        <v>0</v>
      </c>
      <c r="CJ66" s="386">
        <f t="shared" ca="1" si="84"/>
        <v>0</v>
      </c>
      <c r="CK66" s="389"/>
      <c r="CL66" s="387">
        <f t="shared" ca="1" si="100"/>
        <v>0</v>
      </c>
      <c r="CM66" s="387">
        <f t="shared" ca="1" si="100"/>
        <v>0</v>
      </c>
      <c r="CN66" s="387">
        <f t="shared" ca="1" si="100"/>
        <v>0</v>
      </c>
      <c r="CO66" s="387">
        <f t="shared" ca="1" si="100"/>
        <v>0</v>
      </c>
      <c r="CP66" s="387">
        <f t="shared" ca="1" si="100"/>
        <v>0</v>
      </c>
      <c r="CQ66" s="387">
        <f t="shared" ca="1" si="100"/>
        <v>0</v>
      </c>
      <c r="CR66" s="387">
        <f t="shared" ca="1" si="100"/>
        <v>0</v>
      </c>
      <c r="CS66" s="387">
        <f t="shared" ca="1" si="100"/>
        <v>0</v>
      </c>
      <c r="CT66" s="387">
        <f t="shared" ca="1" si="100"/>
        <v>0</v>
      </c>
      <c r="CU66" s="387">
        <f t="shared" ca="1" si="100"/>
        <v>0</v>
      </c>
      <c r="CV66" s="387">
        <f t="shared" ca="1" si="101"/>
        <v>0</v>
      </c>
      <c r="CW66" s="387">
        <f t="shared" ca="1" si="101"/>
        <v>0</v>
      </c>
      <c r="CX66" s="387">
        <f t="shared" ca="1" si="101"/>
        <v>0</v>
      </c>
      <c r="CY66" s="387">
        <f t="shared" ca="1" si="101"/>
        <v>0</v>
      </c>
      <c r="CZ66" s="387">
        <f t="shared" ca="1" si="101"/>
        <v>0</v>
      </c>
      <c r="DA66" s="387">
        <f t="shared" ca="1" si="101"/>
        <v>0</v>
      </c>
      <c r="DB66" s="387">
        <f t="shared" ca="1" si="101"/>
        <v>0</v>
      </c>
      <c r="DC66" s="387">
        <f t="shared" ca="1" si="101"/>
        <v>0</v>
      </c>
      <c r="DD66" s="387">
        <f t="shared" ca="1" si="101"/>
        <v>0</v>
      </c>
      <c r="DE66" s="387">
        <f t="shared" ca="1" si="101"/>
        <v>0</v>
      </c>
      <c r="DF66" s="387">
        <f t="shared" ca="1" si="102"/>
        <v>0</v>
      </c>
      <c r="DG66" s="387">
        <f t="shared" ca="1" si="102"/>
        <v>0</v>
      </c>
      <c r="DH66" s="387">
        <f t="shared" ca="1" si="102"/>
        <v>0</v>
      </c>
      <c r="DI66" s="387">
        <f t="shared" ca="1" si="102"/>
        <v>0</v>
      </c>
      <c r="DJ66" s="387">
        <f t="shared" ca="1" si="102"/>
        <v>0</v>
      </c>
      <c r="DK66" s="387">
        <f t="shared" ca="1" si="102"/>
        <v>0</v>
      </c>
      <c r="DL66" s="387">
        <f t="shared" ca="1" si="102"/>
        <v>0</v>
      </c>
      <c r="DM66" s="387">
        <f t="shared" ca="1" si="102"/>
        <v>0</v>
      </c>
      <c r="DN66" s="387">
        <f t="shared" ca="1" si="102"/>
        <v>0</v>
      </c>
      <c r="DO66" s="387">
        <f t="shared" ca="1" si="102"/>
        <v>0</v>
      </c>
      <c r="DP66" s="387">
        <f t="shared" ca="1" si="103"/>
        <v>0</v>
      </c>
      <c r="DQ66" s="387">
        <f t="shared" ca="1" si="103"/>
        <v>0</v>
      </c>
      <c r="DR66" s="387">
        <f t="shared" ca="1" si="103"/>
        <v>0</v>
      </c>
      <c r="DS66" s="387">
        <f t="shared" ca="1" si="103"/>
        <v>0</v>
      </c>
      <c r="DT66" s="387">
        <f t="shared" ca="1" si="103"/>
        <v>0</v>
      </c>
      <c r="DU66" s="387">
        <f t="shared" ca="1" si="103"/>
        <v>0</v>
      </c>
      <c r="DV66" s="387">
        <f t="shared" ca="1" si="103"/>
        <v>0</v>
      </c>
      <c r="DW66" s="387">
        <f t="shared" ca="1" si="103"/>
        <v>0</v>
      </c>
      <c r="DX66" s="387">
        <f t="shared" ca="1" si="103"/>
        <v>0</v>
      </c>
      <c r="DY66" s="387">
        <f t="shared" ca="1" si="103"/>
        <v>0</v>
      </c>
      <c r="DZ66" s="387">
        <f t="shared" ca="1" si="104"/>
        <v>0</v>
      </c>
      <c r="EA66" s="387">
        <f t="shared" ca="1" si="104"/>
        <v>0</v>
      </c>
      <c r="EB66" s="387">
        <f t="shared" ca="1" si="104"/>
        <v>0</v>
      </c>
      <c r="EC66" s="387">
        <f t="shared" ca="1" si="104"/>
        <v>0</v>
      </c>
      <c r="ED66" s="387">
        <f t="shared" ca="1" si="104"/>
        <v>0</v>
      </c>
      <c r="EE66" s="387">
        <f t="shared" ca="1" si="104"/>
        <v>0</v>
      </c>
      <c r="EF66" s="387">
        <f t="shared" ca="1" si="104"/>
        <v>0</v>
      </c>
      <c r="EG66" s="387">
        <f t="shared" ca="1" si="104"/>
        <v>0</v>
      </c>
      <c r="EH66" s="387">
        <f t="shared" ca="1" si="104"/>
        <v>0</v>
      </c>
      <c r="EI66" s="387">
        <f t="shared" ca="1" si="104"/>
        <v>0</v>
      </c>
      <c r="EJ66" s="387">
        <f t="shared" ca="1" si="104"/>
        <v>0</v>
      </c>
      <c r="EK66" s="387">
        <f t="shared" ca="1" si="104"/>
        <v>0</v>
      </c>
      <c r="EL66" s="387">
        <f t="shared" ca="1" si="104"/>
        <v>0</v>
      </c>
      <c r="EM66" s="387">
        <f t="shared" ca="1" si="104"/>
        <v>0</v>
      </c>
      <c r="EO66" s="695">
        <f t="shared" si="41"/>
        <v>1</v>
      </c>
      <c r="EP66" s="119">
        <f t="shared" si="42"/>
        <v>1</v>
      </c>
    </row>
    <row r="67" spans="1:146">
      <c r="A67" s="122">
        <v>60</v>
      </c>
      <c r="B67" s="551"/>
      <c r="C67" s="529"/>
      <c r="D67" s="530"/>
      <c r="E67" s="530"/>
      <c r="F67" s="531"/>
      <c r="G67" s="532" t="s">
        <v>381</v>
      </c>
      <c r="H67" s="529"/>
      <c r="I67" s="540"/>
      <c r="J67" s="540"/>
      <c r="K67" s="539"/>
      <c r="L67" s="747">
        <f>IF(ISBLANK(K67),,IF(K67&lt;'Grille des taux interet'!$B$2,'Grille des taux interet'!$C$2,IF(K67&lt;'Grille des taux interet'!$B$3,'Grille des taux interet'!$C$3,IF(K67&lt;'Grille des taux interet'!B$4,'Grille des taux interet'!$C$4,IF(K67&lt;='Grille des taux interet'!$B$5,'Grille des taux interet'!$C$5,"RIEN")))))</f>
        <v>0</v>
      </c>
      <c r="M67" s="602">
        <f t="shared" si="73"/>
        <v>0</v>
      </c>
      <c r="N67" s="663" t="str">
        <f t="shared" si="38"/>
        <v/>
      </c>
      <c r="O67" s="649"/>
      <c r="P67" s="649"/>
      <c r="Q67" s="649"/>
      <c r="R67" s="649"/>
      <c r="S67" s="656"/>
      <c r="T67" s="385">
        <f t="shared" ca="1" si="74"/>
        <v>0</v>
      </c>
      <c r="U67" s="385">
        <f t="shared" ca="1" si="75"/>
        <v>0</v>
      </c>
      <c r="V67" s="386">
        <f t="shared" si="76"/>
        <v>0</v>
      </c>
      <c r="W67" s="386">
        <f t="shared" ca="1" si="77"/>
        <v>0</v>
      </c>
      <c r="X67" s="386">
        <f t="shared" ca="1" si="78"/>
        <v>0</v>
      </c>
      <c r="Y67" s="389">
        <f t="shared" si="79"/>
        <v>1900</v>
      </c>
      <c r="Z67" s="387">
        <f t="shared" ca="1" si="95"/>
        <v>0</v>
      </c>
      <c r="AA67" s="387">
        <f t="shared" ca="1" si="95"/>
        <v>0</v>
      </c>
      <c r="AB67" s="387">
        <f t="shared" ca="1" si="95"/>
        <v>0</v>
      </c>
      <c r="AC67" s="387">
        <f t="shared" ca="1" si="95"/>
        <v>0</v>
      </c>
      <c r="AD67" s="387">
        <f t="shared" ca="1" si="95"/>
        <v>0</v>
      </c>
      <c r="AE67" s="387">
        <f t="shared" ca="1" si="95"/>
        <v>0</v>
      </c>
      <c r="AF67" s="387">
        <f t="shared" ca="1" si="95"/>
        <v>0</v>
      </c>
      <c r="AG67" s="387">
        <f t="shared" ca="1" si="95"/>
        <v>0</v>
      </c>
      <c r="AH67" s="387">
        <f t="shared" ca="1" si="95"/>
        <v>0</v>
      </c>
      <c r="AI67" s="387">
        <f t="shared" ca="1" si="95"/>
        <v>0</v>
      </c>
      <c r="AJ67" s="387">
        <f t="shared" ca="1" si="96"/>
        <v>0</v>
      </c>
      <c r="AK67" s="387">
        <f t="shared" ca="1" si="96"/>
        <v>0</v>
      </c>
      <c r="AL67" s="387">
        <f t="shared" ca="1" si="96"/>
        <v>0</v>
      </c>
      <c r="AM67" s="387">
        <f t="shared" ca="1" si="96"/>
        <v>0</v>
      </c>
      <c r="AN67" s="387">
        <f t="shared" ca="1" si="96"/>
        <v>0</v>
      </c>
      <c r="AO67" s="387">
        <f t="shared" ca="1" si="96"/>
        <v>0</v>
      </c>
      <c r="AP67" s="387">
        <f t="shared" ca="1" si="96"/>
        <v>0</v>
      </c>
      <c r="AQ67" s="387">
        <f t="shared" ca="1" si="96"/>
        <v>0</v>
      </c>
      <c r="AR67" s="387">
        <f t="shared" ca="1" si="96"/>
        <v>0</v>
      </c>
      <c r="AS67" s="387">
        <f t="shared" ca="1" si="96"/>
        <v>0</v>
      </c>
      <c r="AT67" s="387">
        <f t="shared" ca="1" si="97"/>
        <v>0</v>
      </c>
      <c r="AU67" s="387">
        <f t="shared" ca="1" si="97"/>
        <v>0</v>
      </c>
      <c r="AV67" s="387">
        <f t="shared" ca="1" si="97"/>
        <v>0</v>
      </c>
      <c r="AW67" s="387">
        <f t="shared" ca="1" si="97"/>
        <v>0</v>
      </c>
      <c r="AX67" s="387">
        <f t="shared" ca="1" si="97"/>
        <v>0</v>
      </c>
      <c r="AY67" s="387">
        <f t="shared" ca="1" si="97"/>
        <v>0</v>
      </c>
      <c r="AZ67" s="387">
        <f t="shared" ca="1" si="97"/>
        <v>0</v>
      </c>
      <c r="BA67" s="387">
        <f t="shared" ca="1" si="97"/>
        <v>0</v>
      </c>
      <c r="BB67" s="387">
        <f t="shared" ca="1" si="97"/>
        <v>0</v>
      </c>
      <c r="BC67" s="387">
        <f t="shared" ca="1" si="97"/>
        <v>0</v>
      </c>
      <c r="BD67" s="387">
        <f t="shared" ca="1" si="98"/>
        <v>0</v>
      </c>
      <c r="BE67" s="387">
        <f t="shared" ca="1" si="98"/>
        <v>0</v>
      </c>
      <c r="BF67" s="387">
        <f t="shared" ca="1" si="98"/>
        <v>0</v>
      </c>
      <c r="BG67" s="387">
        <f t="shared" ca="1" si="98"/>
        <v>0</v>
      </c>
      <c r="BH67" s="387">
        <f t="shared" ca="1" si="98"/>
        <v>0</v>
      </c>
      <c r="BI67" s="387">
        <f t="shared" ca="1" si="98"/>
        <v>0</v>
      </c>
      <c r="BJ67" s="387">
        <f t="shared" ca="1" si="98"/>
        <v>0</v>
      </c>
      <c r="BK67" s="387">
        <f t="shared" ca="1" si="98"/>
        <v>0</v>
      </c>
      <c r="BL67" s="387">
        <f t="shared" ca="1" si="98"/>
        <v>0</v>
      </c>
      <c r="BM67" s="387">
        <f t="shared" ca="1" si="98"/>
        <v>0</v>
      </c>
      <c r="BN67" s="387">
        <f t="shared" ca="1" si="99"/>
        <v>0</v>
      </c>
      <c r="BO67" s="387">
        <f t="shared" ca="1" si="99"/>
        <v>0</v>
      </c>
      <c r="BP67" s="387">
        <f t="shared" ca="1" si="99"/>
        <v>0</v>
      </c>
      <c r="BQ67" s="387">
        <f t="shared" ca="1" si="99"/>
        <v>0</v>
      </c>
      <c r="BR67" s="387">
        <f t="shared" ca="1" si="99"/>
        <v>0</v>
      </c>
      <c r="BS67" s="387">
        <f t="shared" ca="1" si="99"/>
        <v>0</v>
      </c>
      <c r="BT67" s="387">
        <f t="shared" ca="1" si="99"/>
        <v>0</v>
      </c>
      <c r="BU67" s="387">
        <f t="shared" ca="1" si="99"/>
        <v>0</v>
      </c>
      <c r="BV67" s="387">
        <f t="shared" ca="1" si="99"/>
        <v>0</v>
      </c>
      <c r="BW67" s="387">
        <f t="shared" ca="1" si="99"/>
        <v>0</v>
      </c>
      <c r="BX67" s="387">
        <f t="shared" ca="1" si="99"/>
        <v>0</v>
      </c>
      <c r="BY67" s="387">
        <f t="shared" ca="1" si="99"/>
        <v>0</v>
      </c>
      <c r="BZ67" s="387">
        <f t="shared" ca="1" si="99"/>
        <v>0</v>
      </c>
      <c r="CA67" s="387">
        <f t="shared" ca="1" si="99"/>
        <v>0</v>
      </c>
      <c r="CF67" s="385">
        <f t="shared" ca="1" si="80"/>
        <v>0</v>
      </c>
      <c r="CG67" s="385">
        <f t="shared" ca="1" si="81"/>
        <v>0</v>
      </c>
      <c r="CH67" s="386">
        <f t="shared" si="82"/>
        <v>0</v>
      </c>
      <c r="CI67" s="386">
        <f t="shared" ca="1" si="83"/>
        <v>0</v>
      </c>
      <c r="CJ67" s="386">
        <f t="shared" ca="1" si="84"/>
        <v>0</v>
      </c>
      <c r="CK67" s="389"/>
      <c r="CL67" s="387">
        <f t="shared" ca="1" si="100"/>
        <v>0</v>
      </c>
      <c r="CM67" s="387">
        <f t="shared" ca="1" si="100"/>
        <v>0</v>
      </c>
      <c r="CN67" s="387">
        <f t="shared" ca="1" si="100"/>
        <v>0</v>
      </c>
      <c r="CO67" s="387">
        <f t="shared" ca="1" si="100"/>
        <v>0</v>
      </c>
      <c r="CP67" s="387">
        <f t="shared" ca="1" si="100"/>
        <v>0</v>
      </c>
      <c r="CQ67" s="387">
        <f t="shared" ca="1" si="100"/>
        <v>0</v>
      </c>
      <c r="CR67" s="387">
        <f t="shared" ca="1" si="100"/>
        <v>0</v>
      </c>
      <c r="CS67" s="387">
        <f t="shared" ca="1" si="100"/>
        <v>0</v>
      </c>
      <c r="CT67" s="387">
        <f t="shared" ca="1" si="100"/>
        <v>0</v>
      </c>
      <c r="CU67" s="387">
        <f t="shared" ca="1" si="100"/>
        <v>0</v>
      </c>
      <c r="CV67" s="387">
        <f t="shared" ca="1" si="101"/>
        <v>0</v>
      </c>
      <c r="CW67" s="387">
        <f t="shared" ca="1" si="101"/>
        <v>0</v>
      </c>
      <c r="CX67" s="387">
        <f t="shared" ca="1" si="101"/>
        <v>0</v>
      </c>
      <c r="CY67" s="387">
        <f t="shared" ca="1" si="101"/>
        <v>0</v>
      </c>
      <c r="CZ67" s="387">
        <f t="shared" ca="1" si="101"/>
        <v>0</v>
      </c>
      <c r="DA67" s="387">
        <f t="shared" ca="1" si="101"/>
        <v>0</v>
      </c>
      <c r="DB67" s="387">
        <f t="shared" ca="1" si="101"/>
        <v>0</v>
      </c>
      <c r="DC67" s="387">
        <f t="shared" ca="1" si="101"/>
        <v>0</v>
      </c>
      <c r="DD67" s="387">
        <f t="shared" ca="1" si="101"/>
        <v>0</v>
      </c>
      <c r="DE67" s="387">
        <f t="shared" ca="1" si="101"/>
        <v>0</v>
      </c>
      <c r="DF67" s="387">
        <f t="shared" ca="1" si="102"/>
        <v>0</v>
      </c>
      <c r="DG67" s="387">
        <f t="shared" ca="1" si="102"/>
        <v>0</v>
      </c>
      <c r="DH67" s="387">
        <f t="shared" ca="1" si="102"/>
        <v>0</v>
      </c>
      <c r="DI67" s="387">
        <f t="shared" ca="1" si="102"/>
        <v>0</v>
      </c>
      <c r="DJ67" s="387">
        <f t="shared" ca="1" si="102"/>
        <v>0</v>
      </c>
      <c r="DK67" s="387">
        <f t="shared" ca="1" si="102"/>
        <v>0</v>
      </c>
      <c r="DL67" s="387">
        <f t="shared" ca="1" si="102"/>
        <v>0</v>
      </c>
      <c r="DM67" s="387">
        <f t="shared" ca="1" si="102"/>
        <v>0</v>
      </c>
      <c r="DN67" s="387">
        <f t="shared" ca="1" si="102"/>
        <v>0</v>
      </c>
      <c r="DO67" s="387">
        <f t="shared" ca="1" si="102"/>
        <v>0</v>
      </c>
      <c r="DP67" s="387">
        <f t="shared" ca="1" si="103"/>
        <v>0</v>
      </c>
      <c r="DQ67" s="387">
        <f t="shared" ca="1" si="103"/>
        <v>0</v>
      </c>
      <c r="DR67" s="387">
        <f t="shared" ca="1" si="103"/>
        <v>0</v>
      </c>
      <c r="DS67" s="387">
        <f t="shared" ca="1" si="103"/>
        <v>0</v>
      </c>
      <c r="DT67" s="387">
        <f t="shared" ca="1" si="103"/>
        <v>0</v>
      </c>
      <c r="DU67" s="387">
        <f t="shared" ca="1" si="103"/>
        <v>0</v>
      </c>
      <c r="DV67" s="387">
        <f t="shared" ca="1" si="103"/>
        <v>0</v>
      </c>
      <c r="DW67" s="387">
        <f t="shared" ca="1" si="103"/>
        <v>0</v>
      </c>
      <c r="DX67" s="387">
        <f t="shared" ca="1" si="103"/>
        <v>0</v>
      </c>
      <c r="DY67" s="387">
        <f t="shared" ca="1" si="103"/>
        <v>0</v>
      </c>
      <c r="DZ67" s="387">
        <f t="shared" ca="1" si="104"/>
        <v>0</v>
      </c>
      <c r="EA67" s="387">
        <f t="shared" ca="1" si="104"/>
        <v>0</v>
      </c>
      <c r="EB67" s="387">
        <f t="shared" ca="1" si="104"/>
        <v>0</v>
      </c>
      <c r="EC67" s="387">
        <f t="shared" ca="1" si="104"/>
        <v>0</v>
      </c>
      <c r="ED67" s="387">
        <f t="shared" ca="1" si="104"/>
        <v>0</v>
      </c>
      <c r="EE67" s="387">
        <f t="shared" ca="1" si="104"/>
        <v>0</v>
      </c>
      <c r="EF67" s="387">
        <f t="shared" ca="1" si="104"/>
        <v>0</v>
      </c>
      <c r="EG67" s="387">
        <f t="shared" ca="1" si="104"/>
        <v>0</v>
      </c>
      <c r="EH67" s="387">
        <f t="shared" ca="1" si="104"/>
        <v>0</v>
      </c>
      <c r="EI67" s="387">
        <f t="shared" ca="1" si="104"/>
        <v>0</v>
      </c>
      <c r="EJ67" s="387">
        <f t="shared" ca="1" si="104"/>
        <v>0</v>
      </c>
      <c r="EK67" s="387">
        <f t="shared" ca="1" si="104"/>
        <v>0</v>
      </c>
      <c r="EL67" s="387">
        <f t="shared" ca="1" si="104"/>
        <v>0</v>
      </c>
      <c r="EM67" s="387">
        <f t="shared" ca="1" si="104"/>
        <v>0</v>
      </c>
      <c r="EO67" s="695">
        <f t="shared" si="41"/>
        <v>1</v>
      </c>
      <c r="EP67" s="119">
        <f t="shared" si="42"/>
        <v>1</v>
      </c>
    </row>
    <row r="68" spans="1:146">
      <c r="A68" s="122">
        <v>61</v>
      </c>
      <c r="B68" s="551"/>
      <c r="C68" s="529"/>
      <c r="D68" s="530"/>
      <c r="E68" s="530"/>
      <c r="F68" s="531"/>
      <c r="G68" s="532" t="s">
        <v>381</v>
      </c>
      <c r="H68" s="529"/>
      <c r="I68" s="540"/>
      <c r="J68" s="540"/>
      <c r="K68" s="539"/>
      <c r="L68" s="747">
        <f>IF(ISBLANK(K68),,IF(K68&lt;'Grille des taux interet'!$B$2,'Grille des taux interet'!$C$2,IF(K68&lt;'Grille des taux interet'!$B$3,'Grille des taux interet'!$C$3,IF(K68&lt;'Grille des taux interet'!B$4,'Grille des taux interet'!$C$4,IF(K68&lt;='Grille des taux interet'!$B$5,'Grille des taux interet'!$C$5,"RIEN")))))</f>
        <v>0</v>
      </c>
      <c r="M68" s="602">
        <f t="shared" si="73"/>
        <v>0</v>
      </c>
      <c r="N68" s="663" t="str">
        <f t="shared" si="38"/>
        <v/>
      </c>
      <c r="O68" s="649"/>
      <c r="P68" s="649"/>
      <c r="Q68" s="649"/>
      <c r="R68" s="649"/>
      <c r="S68" s="656"/>
      <c r="T68" s="385">
        <f t="shared" ca="1" si="74"/>
        <v>0</v>
      </c>
      <c r="U68" s="385">
        <f t="shared" ca="1" si="75"/>
        <v>0</v>
      </c>
      <c r="V68" s="386">
        <f t="shared" si="76"/>
        <v>0</v>
      </c>
      <c r="W68" s="386">
        <f t="shared" ca="1" si="77"/>
        <v>0</v>
      </c>
      <c r="X68" s="386">
        <f t="shared" ca="1" si="78"/>
        <v>0</v>
      </c>
      <c r="Y68" s="389">
        <f t="shared" si="79"/>
        <v>1900</v>
      </c>
      <c r="Z68" s="387">
        <f t="shared" ref="Z68:AI77" ca="1" si="105">IF(OR(Z$6&lt;YEAR($T68),Z$6&gt;YEAR($U68)),0,IF(AND(Z$6&gt;YEAR($T68),Z$6&lt;YEAR($U68)),$V68,IF(Z$6=YEAR($T68),$W68,IF(Z$6=YEAR($U68),IF($X68=0,$V68,$X68)))))</f>
        <v>0</v>
      </c>
      <c r="AA68" s="387">
        <f t="shared" ca="1" si="105"/>
        <v>0</v>
      </c>
      <c r="AB68" s="387">
        <f t="shared" ca="1" si="105"/>
        <v>0</v>
      </c>
      <c r="AC68" s="387">
        <f t="shared" ca="1" si="105"/>
        <v>0</v>
      </c>
      <c r="AD68" s="387">
        <f t="shared" ca="1" si="105"/>
        <v>0</v>
      </c>
      <c r="AE68" s="387">
        <f t="shared" ca="1" si="105"/>
        <v>0</v>
      </c>
      <c r="AF68" s="387">
        <f t="shared" ca="1" si="105"/>
        <v>0</v>
      </c>
      <c r="AG68" s="387">
        <f t="shared" ca="1" si="105"/>
        <v>0</v>
      </c>
      <c r="AH68" s="387">
        <f t="shared" ca="1" si="105"/>
        <v>0</v>
      </c>
      <c r="AI68" s="387">
        <f t="shared" ca="1" si="105"/>
        <v>0</v>
      </c>
      <c r="AJ68" s="387">
        <f t="shared" ref="AJ68:AS77" ca="1" si="106">IF(OR(AJ$6&lt;YEAR($T68),AJ$6&gt;YEAR($U68)),0,IF(AND(AJ$6&gt;YEAR($T68),AJ$6&lt;YEAR($U68)),$V68,IF(AJ$6=YEAR($T68),$W68,IF(AJ$6=YEAR($U68),IF($X68=0,$V68,$X68)))))</f>
        <v>0</v>
      </c>
      <c r="AK68" s="387">
        <f t="shared" ca="1" si="106"/>
        <v>0</v>
      </c>
      <c r="AL68" s="387">
        <f t="shared" ca="1" si="106"/>
        <v>0</v>
      </c>
      <c r="AM68" s="387">
        <f t="shared" ca="1" si="106"/>
        <v>0</v>
      </c>
      <c r="AN68" s="387">
        <f t="shared" ca="1" si="106"/>
        <v>0</v>
      </c>
      <c r="AO68" s="387">
        <f t="shared" ca="1" si="106"/>
        <v>0</v>
      </c>
      <c r="AP68" s="387">
        <f t="shared" ca="1" si="106"/>
        <v>0</v>
      </c>
      <c r="AQ68" s="387">
        <f t="shared" ca="1" si="106"/>
        <v>0</v>
      </c>
      <c r="AR68" s="387">
        <f t="shared" ca="1" si="106"/>
        <v>0</v>
      </c>
      <c r="AS68" s="387">
        <f t="shared" ca="1" si="106"/>
        <v>0</v>
      </c>
      <c r="AT68" s="387">
        <f t="shared" ref="AT68:BC77" ca="1" si="107">IF(OR(AT$6&lt;YEAR($T68),AT$6&gt;YEAR($U68)),0,IF(AND(AT$6&gt;YEAR($T68),AT$6&lt;YEAR($U68)),$V68,IF(AT$6=YEAR($T68),$W68,IF(AT$6=YEAR($U68),IF($X68=0,$V68,$X68)))))</f>
        <v>0</v>
      </c>
      <c r="AU68" s="387">
        <f t="shared" ca="1" si="107"/>
        <v>0</v>
      </c>
      <c r="AV68" s="387">
        <f t="shared" ca="1" si="107"/>
        <v>0</v>
      </c>
      <c r="AW68" s="387">
        <f t="shared" ca="1" si="107"/>
        <v>0</v>
      </c>
      <c r="AX68" s="387">
        <f t="shared" ca="1" si="107"/>
        <v>0</v>
      </c>
      <c r="AY68" s="387">
        <f t="shared" ca="1" si="107"/>
        <v>0</v>
      </c>
      <c r="AZ68" s="387">
        <f t="shared" ca="1" si="107"/>
        <v>0</v>
      </c>
      <c r="BA68" s="387">
        <f t="shared" ca="1" si="107"/>
        <v>0</v>
      </c>
      <c r="BB68" s="387">
        <f t="shared" ca="1" si="107"/>
        <v>0</v>
      </c>
      <c r="BC68" s="387">
        <f t="shared" ca="1" si="107"/>
        <v>0</v>
      </c>
      <c r="BD68" s="387">
        <f t="shared" ref="BD68:BM77" ca="1" si="108">IF(OR(BD$6&lt;YEAR($T68),BD$6&gt;YEAR($U68)),0,IF(AND(BD$6&gt;YEAR($T68),BD$6&lt;YEAR($U68)),$V68,IF(BD$6=YEAR($T68),$W68,IF(BD$6=YEAR($U68),IF($X68=0,$V68,$X68)))))</f>
        <v>0</v>
      </c>
      <c r="BE68" s="387">
        <f t="shared" ca="1" si="108"/>
        <v>0</v>
      </c>
      <c r="BF68" s="387">
        <f t="shared" ca="1" si="108"/>
        <v>0</v>
      </c>
      <c r="BG68" s="387">
        <f t="shared" ca="1" si="108"/>
        <v>0</v>
      </c>
      <c r="BH68" s="387">
        <f t="shared" ca="1" si="108"/>
        <v>0</v>
      </c>
      <c r="BI68" s="387">
        <f t="shared" ca="1" si="108"/>
        <v>0</v>
      </c>
      <c r="BJ68" s="387">
        <f t="shared" ca="1" si="108"/>
        <v>0</v>
      </c>
      <c r="BK68" s="387">
        <f t="shared" ca="1" si="108"/>
        <v>0</v>
      </c>
      <c r="BL68" s="387">
        <f t="shared" ca="1" si="108"/>
        <v>0</v>
      </c>
      <c r="BM68" s="387">
        <f t="shared" ca="1" si="108"/>
        <v>0</v>
      </c>
      <c r="BN68" s="387">
        <f t="shared" ref="BN68:CA77" ca="1" si="109">IF(OR(BN$6&lt;YEAR($T68),BN$6&gt;YEAR($U68)),0,IF(AND(BN$6&gt;YEAR($T68),BN$6&lt;YEAR($U68)),$V68,IF(BN$6=YEAR($T68),$W68,IF(BN$6=YEAR($U68),IF($X68=0,$V68,$X68)))))</f>
        <v>0</v>
      </c>
      <c r="BO68" s="387">
        <f t="shared" ca="1" si="109"/>
        <v>0</v>
      </c>
      <c r="BP68" s="387">
        <f t="shared" ca="1" si="109"/>
        <v>0</v>
      </c>
      <c r="BQ68" s="387">
        <f t="shared" ca="1" si="109"/>
        <v>0</v>
      </c>
      <c r="BR68" s="387">
        <f t="shared" ca="1" si="109"/>
        <v>0</v>
      </c>
      <c r="BS68" s="387">
        <f t="shared" ca="1" si="109"/>
        <v>0</v>
      </c>
      <c r="BT68" s="387">
        <f t="shared" ca="1" si="109"/>
        <v>0</v>
      </c>
      <c r="BU68" s="387">
        <f t="shared" ca="1" si="109"/>
        <v>0</v>
      </c>
      <c r="BV68" s="387">
        <f t="shared" ca="1" si="109"/>
        <v>0</v>
      </c>
      <c r="BW68" s="387">
        <f t="shared" ca="1" si="109"/>
        <v>0</v>
      </c>
      <c r="BX68" s="387">
        <f t="shared" ca="1" si="109"/>
        <v>0</v>
      </c>
      <c r="BY68" s="387">
        <f t="shared" ca="1" si="109"/>
        <v>0</v>
      </c>
      <c r="BZ68" s="387">
        <f t="shared" ca="1" si="109"/>
        <v>0</v>
      </c>
      <c r="CA68" s="387">
        <f t="shared" ca="1" si="109"/>
        <v>0</v>
      </c>
      <c r="CF68" s="385">
        <f t="shared" ca="1" si="80"/>
        <v>0</v>
      </c>
      <c r="CG68" s="385">
        <f t="shared" ca="1" si="81"/>
        <v>0</v>
      </c>
      <c r="CH68" s="386">
        <f t="shared" si="82"/>
        <v>0</v>
      </c>
      <c r="CI68" s="386">
        <f t="shared" ca="1" si="83"/>
        <v>0</v>
      </c>
      <c r="CJ68" s="386">
        <f t="shared" ca="1" si="84"/>
        <v>0</v>
      </c>
      <c r="CK68" s="389"/>
      <c r="CL68" s="387">
        <f t="shared" ref="CL68:CU77" ca="1" si="110">IF(OR(CL$6&lt;YEAR($T68),CL$6&gt;YEAR($U68)),0,IF(AND(CL$6&gt;YEAR($T68),CL$6&lt;YEAR($U68)),$CH68,IF(CL$6=YEAR($T68),$CI68,IF(CL$6=YEAR($U68),IF($CJ68=0,$CH68,$CJ68)))))</f>
        <v>0</v>
      </c>
      <c r="CM68" s="387">
        <f t="shared" ca="1" si="110"/>
        <v>0</v>
      </c>
      <c r="CN68" s="387">
        <f t="shared" ca="1" si="110"/>
        <v>0</v>
      </c>
      <c r="CO68" s="387">
        <f t="shared" ca="1" si="110"/>
        <v>0</v>
      </c>
      <c r="CP68" s="387">
        <f t="shared" ca="1" si="110"/>
        <v>0</v>
      </c>
      <c r="CQ68" s="387">
        <f t="shared" ca="1" si="110"/>
        <v>0</v>
      </c>
      <c r="CR68" s="387">
        <f t="shared" ca="1" si="110"/>
        <v>0</v>
      </c>
      <c r="CS68" s="387">
        <f t="shared" ca="1" si="110"/>
        <v>0</v>
      </c>
      <c r="CT68" s="387">
        <f t="shared" ca="1" si="110"/>
        <v>0</v>
      </c>
      <c r="CU68" s="387">
        <f t="shared" ca="1" si="110"/>
        <v>0</v>
      </c>
      <c r="CV68" s="387">
        <f t="shared" ref="CV68:DE77" ca="1" si="111">IF(OR(CV$6&lt;YEAR($T68),CV$6&gt;YEAR($U68)),0,IF(AND(CV$6&gt;YEAR($T68),CV$6&lt;YEAR($U68)),$CH68,IF(CV$6=YEAR($T68),$CI68,IF(CV$6=YEAR($U68),IF($CJ68=0,$CH68,$CJ68)))))</f>
        <v>0</v>
      </c>
      <c r="CW68" s="387">
        <f t="shared" ca="1" si="111"/>
        <v>0</v>
      </c>
      <c r="CX68" s="387">
        <f t="shared" ca="1" si="111"/>
        <v>0</v>
      </c>
      <c r="CY68" s="387">
        <f t="shared" ca="1" si="111"/>
        <v>0</v>
      </c>
      <c r="CZ68" s="387">
        <f t="shared" ca="1" si="111"/>
        <v>0</v>
      </c>
      <c r="DA68" s="387">
        <f t="shared" ca="1" si="111"/>
        <v>0</v>
      </c>
      <c r="DB68" s="387">
        <f t="shared" ca="1" si="111"/>
        <v>0</v>
      </c>
      <c r="DC68" s="387">
        <f t="shared" ca="1" si="111"/>
        <v>0</v>
      </c>
      <c r="DD68" s="387">
        <f t="shared" ca="1" si="111"/>
        <v>0</v>
      </c>
      <c r="DE68" s="387">
        <f t="shared" ca="1" si="111"/>
        <v>0</v>
      </c>
      <c r="DF68" s="387">
        <f t="shared" ref="DF68:DO77" ca="1" si="112">IF(OR(DF$6&lt;YEAR($T68),DF$6&gt;YEAR($U68)),0,IF(AND(DF$6&gt;YEAR($T68),DF$6&lt;YEAR($U68)),$CH68,IF(DF$6=YEAR($T68),$CI68,IF(DF$6=YEAR($U68),IF($CJ68=0,$CH68,$CJ68)))))</f>
        <v>0</v>
      </c>
      <c r="DG68" s="387">
        <f t="shared" ca="1" si="112"/>
        <v>0</v>
      </c>
      <c r="DH68" s="387">
        <f t="shared" ca="1" si="112"/>
        <v>0</v>
      </c>
      <c r="DI68" s="387">
        <f t="shared" ca="1" si="112"/>
        <v>0</v>
      </c>
      <c r="DJ68" s="387">
        <f t="shared" ca="1" si="112"/>
        <v>0</v>
      </c>
      <c r="DK68" s="387">
        <f t="shared" ca="1" si="112"/>
        <v>0</v>
      </c>
      <c r="DL68" s="387">
        <f t="shared" ca="1" si="112"/>
        <v>0</v>
      </c>
      <c r="DM68" s="387">
        <f t="shared" ca="1" si="112"/>
        <v>0</v>
      </c>
      <c r="DN68" s="387">
        <f t="shared" ca="1" si="112"/>
        <v>0</v>
      </c>
      <c r="DO68" s="387">
        <f t="shared" ca="1" si="112"/>
        <v>0</v>
      </c>
      <c r="DP68" s="387">
        <f t="shared" ref="DP68:DY77" ca="1" si="113">IF(OR(DP$6&lt;YEAR($T68),DP$6&gt;YEAR($U68)),0,IF(AND(DP$6&gt;YEAR($T68),DP$6&lt;YEAR($U68)),$CH68,IF(DP$6=YEAR($T68),$CI68,IF(DP$6=YEAR($U68),IF($CJ68=0,$CH68,$CJ68)))))</f>
        <v>0</v>
      </c>
      <c r="DQ68" s="387">
        <f t="shared" ca="1" si="113"/>
        <v>0</v>
      </c>
      <c r="DR68" s="387">
        <f t="shared" ca="1" si="113"/>
        <v>0</v>
      </c>
      <c r="DS68" s="387">
        <f t="shared" ca="1" si="113"/>
        <v>0</v>
      </c>
      <c r="DT68" s="387">
        <f t="shared" ca="1" si="113"/>
        <v>0</v>
      </c>
      <c r="DU68" s="387">
        <f t="shared" ca="1" si="113"/>
        <v>0</v>
      </c>
      <c r="DV68" s="387">
        <f t="shared" ca="1" si="113"/>
        <v>0</v>
      </c>
      <c r="DW68" s="387">
        <f t="shared" ca="1" si="113"/>
        <v>0</v>
      </c>
      <c r="DX68" s="387">
        <f t="shared" ca="1" si="113"/>
        <v>0</v>
      </c>
      <c r="DY68" s="387">
        <f t="shared" ca="1" si="113"/>
        <v>0</v>
      </c>
      <c r="DZ68" s="387">
        <f t="shared" ref="DZ68:EM77" ca="1" si="114">IF(OR(DZ$6&lt;YEAR($T68),DZ$6&gt;YEAR($U68)),0,IF(AND(DZ$6&gt;YEAR($T68),DZ$6&lt;YEAR($U68)),$CH68,IF(DZ$6=YEAR($T68),$CI68,IF(DZ$6=YEAR($U68),IF($CJ68=0,$CH68,$CJ68)))))</f>
        <v>0</v>
      </c>
      <c r="EA68" s="387">
        <f t="shared" ca="1" si="114"/>
        <v>0</v>
      </c>
      <c r="EB68" s="387">
        <f t="shared" ca="1" si="114"/>
        <v>0</v>
      </c>
      <c r="EC68" s="387">
        <f t="shared" ca="1" si="114"/>
        <v>0</v>
      </c>
      <c r="ED68" s="387">
        <f t="shared" ca="1" si="114"/>
        <v>0</v>
      </c>
      <c r="EE68" s="387">
        <f t="shared" ca="1" si="114"/>
        <v>0</v>
      </c>
      <c r="EF68" s="387">
        <f t="shared" ca="1" si="114"/>
        <v>0</v>
      </c>
      <c r="EG68" s="387">
        <f t="shared" ca="1" si="114"/>
        <v>0</v>
      </c>
      <c r="EH68" s="387">
        <f t="shared" ca="1" si="114"/>
        <v>0</v>
      </c>
      <c r="EI68" s="387">
        <f t="shared" ca="1" si="114"/>
        <v>0</v>
      </c>
      <c r="EJ68" s="387">
        <f t="shared" ca="1" si="114"/>
        <v>0</v>
      </c>
      <c r="EK68" s="387">
        <f t="shared" ca="1" si="114"/>
        <v>0</v>
      </c>
      <c r="EL68" s="387">
        <f t="shared" ca="1" si="114"/>
        <v>0</v>
      </c>
      <c r="EM68" s="387">
        <f t="shared" ca="1" si="114"/>
        <v>0</v>
      </c>
      <c r="EO68" s="695">
        <f t="shared" si="41"/>
        <v>1</v>
      </c>
      <c r="EP68" s="119">
        <f t="shared" si="42"/>
        <v>1</v>
      </c>
    </row>
    <row r="69" spans="1:146">
      <c r="A69" s="122">
        <v>62</v>
      </c>
      <c r="B69" s="551"/>
      <c r="C69" s="529"/>
      <c r="D69" s="530"/>
      <c r="E69" s="530"/>
      <c r="F69" s="531"/>
      <c r="G69" s="532" t="s">
        <v>381</v>
      </c>
      <c r="H69" s="529"/>
      <c r="I69" s="540"/>
      <c r="J69" s="540"/>
      <c r="K69" s="539"/>
      <c r="L69" s="747">
        <f>IF(ISBLANK(K69),,IF(K69&lt;'Grille des taux interet'!$B$2,'Grille des taux interet'!$C$2,IF(K69&lt;'Grille des taux interet'!$B$3,'Grille des taux interet'!$C$3,IF(K69&lt;'Grille des taux interet'!B$4,'Grille des taux interet'!$C$4,IF(K69&lt;='Grille des taux interet'!$B$5,'Grille des taux interet'!$C$5,"RIEN")))))</f>
        <v>0</v>
      </c>
      <c r="M69" s="602">
        <f t="shared" si="73"/>
        <v>0</v>
      </c>
      <c r="N69" s="663" t="str">
        <f t="shared" si="38"/>
        <v/>
      </c>
      <c r="O69" s="649"/>
      <c r="P69" s="649"/>
      <c r="Q69" s="649"/>
      <c r="R69" s="649"/>
      <c r="S69" s="656"/>
      <c r="T69" s="385">
        <f t="shared" ca="1" si="74"/>
        <v>0</v>
      </c>
      <c r="U69" s="385">
        <f t="shared" ca="1" si="75"/>
        <v>0</v>
      </c>
      <c r="V69" s="386">
        <f t="shared" si="76"/>
        <v>0</v>
      </c>
      <c r="W69" s="386">
        <f t="shared" ca="1" si="77"/>
        <v>0</v>
      </c>
      <c r="X69" s="386">
        <f t="shared" ca="1" si="78"/>
        <v>0</v>
      </c>
      <c r="Y69" s="389">
        <f t="shared" si="79"/>
        <v>1900</v>
      </c>
      <c r="Z69" s="387">
        <f t="shared" ca="1" si="105"/>
        <v>0</v>
      </c>
      <c r="AA69" s="387">
        <f t="shared" ca="1" si="105"/>
        <v>0</v>
      </c>
      <c r="AB69" s="387">
        <f t="shared" ca="1" si="105"/>
        <v>0</v>
      </c>
      <c r="AC69" s="387">
        <f t="shared" ca="1" si="105"/>
        <v>0</v>
      </c>
      <c r="AD69" s="387">
        <f t="shared" ca="1" si="105"/>
        <v>0</v>
      </c>
      <c r="AE69" s="387">
        <f t="shared" ca="1" si="105"/>
        <v>0</v>
      </c>
      <c r="AF69" s="387">
        <f t="shared" ca="1" si="105"/>
        <v>0</v>
      </c>
      <c r="AG69" s="387">
        <f t="shared" ca="1" si="105"/>
        <v>0</v>
      </c>
      <c r="AH69" s="387">
        <f t="shared" ca="1" si="105"/>
        <v>0</v>
      </c>
      <c r="AI69" s="387">
        <f t="shared" ca="1" si="105"/>
        <v>0</v>
      </c>
      <c r="AJ69" s="387">
        <f t="shared" ca="1" si="106"/>
        <v>0</v>
      </c>
      <c r="AK69" s="387">
        <f t="shared" ca="1" si="106"/>
        <v>0</v>
      </c>
      <c r="AL69" s="387">
        <f t="shared" ca="1" si="106"/>
        <v>0</v>
      </c>
      <c r="AM69" s="387">
        <f t="shared" ca="1" si="106"/>
        <v>0</v>
      </c>
      <c r="AN69" s="387">
        <f t="shared" ca="1" si="106"/>
        <v>0</v>
      </c>
      <c r="AO69" s="387">
        <f t="shared" ca="1" si="106"/>
        <v>0</v>
      </c>
      <c r="AP69" s="387">
        <f t="shared" ca="1" si="106"/>
        <v>0</v>
      </c>
      <c r="AQ69" s="387">
        <f t="shared" ca="1" si="106"/>
        <v>0</v>
      </c>
      <c r="AR69" s="387">
        <f t="shared" ca="1" si="106"/>
        <v>0</v>
      </c>
      <c r="AS69" s="387">
        <f t="shared" ca="1" si="106"/>
        <v>0</v>
      </c>
      <c r="AT69" s="387">
        <f t="shared" ca="1" si="107"/>
        <v>0</v>
      </c>
      <c r="AU69" s="387">
        <f t="shared" ca="1" si="107"/>
        <v>0</v>
      </c>
      <c r="AV69" s="387">
        <f t="shared" ca="1" si="107"/>
        <v>0</v>
      </c>
      <c r="AW69" s="387">
        <f t="shared" ca="1" si="107"/>
        <v>0</v>
      </c>
      <c r="AX69" s="387">
        <f t="shared" ca="1" si="107"/>
        <v>0</v>
      </c>
      <c r="AY69" s="387">
        <f t="shared" ca="1" si="107"/>
        <v>0</v>
      </c>
      <c r="AZ69" s="387">
        <f t="shared" ca="1" si="107"/>
        <v>0</v>
      </c>
      <c r="BA69" s="387">
        <f t="shared" ca="1" si="107"/>
        <v>0</v>
      </c>
      <c r="BB69" s="387">
        <f t="shared" ca="1" si="107"/>
        <v>0</v>
      </c>
      <c r="BC69" s="387">
        <f t="shared" ca="1" si="107"/>
        <v>0</v>
      </c>
      <c r="BD69" s="387">
        <f t="shared" ca="1" si="108"/>
        <v>0</v>
      </c>
      <c r="BE69" s="387">
        <f t="shared" ca="1" si="108"/>
        <v>0</v>
      </c>
      <c r="BF69" s="387">
        <f t="shared" ca="1" si="108"/>
        <v>0</v>
      </c>
      <c r="BG69" s="387">
        <f t="shared" ca="1" si="108"/>
        <v>0</v>
      </c>
      <c r="BH69" s="387">
        <f t="shared" ca="1" si="108"/>
        <v>0</v>
      </c>
      <c r="BI69" s="387">
        <f t="shared" ca="1" si="108"/>
        <v>0</v>
      </c>
      <c r="BJ69" s="387">
        <f t="shared" ca="1" si="108"/>
        <v>0</v>
      </c>
      <c r="BK69" s="387">
        <f t="shared" ca="1" si="108"/>
        <v>0</v>
      </c>
      <c r="BL69" s="387">
        <f t="shared" ca="1" si="108"/>
        <v>0</v>
      </c>
      <c r="BM69" s="387">
        <f t="shared" ca="1" si="108"/>
        <v>0</v>
      </c>
      <c r="BN69" s="387">
        <f t="shared" ca="1" si="109"/>
        <v>0</v>
      </c>
      <c r="BO69" s="387">
        <f t="shared" ca="1" si="109"/>
        <v>0</v>
      </c>
      <c r="BP69" s="387">
        <f t="shared" ca="1" si="109"/>
        <v>0</v>
      </c>
      <c r="BQ69" s="387">
        <f t="shared" ca="1" si="109"/>
        <v>0</v>
      </c>
      <c r="BR69" s="387">
        <f t="shared" ca="1" si="109"/>
        <v>0</v>
      </c>
      <c r="BS69" s="387">
        <f t="shared" ca="1" si="109"/>
        <v>0</v>
      </c>
      <c r="BT69" s="387">
        <f t="shared" ca="1" si="109"/>
        <v>0</v>
      </c>
      <c r="BU69" s="387">
        <f t="shared" ca="1" si="109"/>
        <v>0</v>
      </c>
      <c r="BV69" s="387">
        <f t="shared" ca="1" si="109"/>
        <v>0</v>
      </c>
      <c r="BW69" s="387">
        <f t="shared" ca="1" si="109"/>
        <v>0</v>
      </c>
      <c r="BX69" s="387">
        <f t="shared" ca="1" si="109"/>
        <v>0</v>
      </c>
      <c r="BY69" s="387">
        <f t="shared" ca="1" si="109"/>
        <v>0</v>
      </c>
      <c r="BZ69" s="387">
        <f t="shared" ca="1" si="109"/>
        <v>0</v>
      </c>
      <c r="CA69" s="387">
        <f t="shared" ca="1" si="109"/>
        <v>0</v>
      </c>
      <c r="CF69" s="385">
        <f t="shared" ca="1" si="80"/>
        <v>0</v>
      </c>
      <c r="CG69" s="385">
        <f t="shared" ca="1" si="81"/>
        <v>0</v>
      </c>
      <c r="CH69" s="386">
        <f t="shared" si="82"/>
        <v>0</v>
      </c>
      <c r="CI69" s="386">
        <f t="shared" ca="1" si="83"/>
        <v>0</v>
      </c>
      <c r="CJ69" s="386">
        <f t="shared" ca="1" si="84"/>
        <v>0</v>
      </c>
      <c r="CK69" s="389"/>
      <c r="CL69" s="387">
        <f t="shared" ca="1" si="110"/>
        <v>0</v>
      </c>
      <c r="CM69" s="387">
        <f t="shared" ca="1" si="110"/>
        <v>0</v>
      </c>
      <c r="CN69" s="387">
        <f t="shared" ca="1" si="110"/>
        <v>0</v>
      </c>
      <c r="CO69" s="387">
        <f t="shared" ca="1" si="110"/>
        <v>0</v>
      </c>
      <c r="CP69" s="387">
        <f t="shared" ca="1" si="110"/>
        <v>0</v>
      </c>
      <c r="CQ69" s="387">
        <f t="shared" ca="1" si="110"/>
        <v>0</v>
      </c>
      <c r="CR69" s="387">
        <f t="shared" ca="1" si="110"/>
        <v>0</v>
      </c>
      <c r="CS69" s="387">
        <f t="shared" ca="1" si="110"/>
        <v>0</v>
      </c>
      <c r="CT69" s="387">
        <f t="shared" ca="1" si="110"/>
        <v>0</v>
      </c>
      <c r="CU69" s="387">
        <f t="shared" ca="1" si="110"/>
        <v>0</v>
      </c>
      <c r="CV69" s="387">
        <f t="shared" ca="1" si="111"/>
        <v>0</v>
      </c>
      <c r="CW69" s="387">
        <f t="shared" ca="1" si="111"/>
        <v>0</v>
      </c>
      <c r="CX69" s="387">
        <f t="shared" ca="1" si="111"/>
        <v>0</v>
      </c>
      <c r="CY69" s="387">
        <f t="shared" ca="1" si="111"/>
        <v>0</v>
      </c>
      <c r="CZ69" s="387">
        <f t="shared" ca="1" si="111"/>
        <v>0</v>
      </c>
      <c r="DA69" s="387">
        <f t="shared" ca="1" si="111"/>
        <v>0</v>
      </c>
      <c r="DB69" s="387">
        <f t="shared" ca="1" si="111"/>
        <v>0</v>
      </c>
      <c r="DC69" s="387">
        <f t="shared" ca="1" si="111"/>
        <v>0</v>
      </c>
      <c r="DD69" s="387">
        <f t="shared" ca="1" si="111"/>
        <v>0</v>
      </c>
      <c r="DE69" s="387">
        <f t="shared" ca="1" si="111"/>
        <v>0</v>
      </c>
      <c r="DF69" s="387">
        <f t="shared" ca="1" si="112"/>
        <v>0</v>
      </c>
      <c r="DG69" s="387">
        <f t="shared" ca="1" si="112"/>
        <v>0</v>
      </c>
      <c r="DH69" s="387">
        <f t="shared" ca="1" si="112"/>
        <v>0</v>
      </c>
      <c r="DI69" s="387">
        <f t="shared" ca="1" si="112"/>
        <v>0</v>
      </c>
      <c r="DJ69" s="387">
        <f t="shared" ca="1" si="112"/>
        <v>0</v>
      </c>
      <c r="DK69" s="387">
        <f t="shared" ca="1" si="112"/>
        <v>0</v>
      </c>
      <c r="DL69" s="387">
        <f t="shared" ca="1" si="112"/>
        <v>0</v>
      </c>
      <c r="DM69" s="387">
        <f t="shared" ca="1" si="112"/>
        <v>0</v>
      </c>
      <c r="DN69" s="387">
        <f t="shared" ca="1" si="112"/>
        <v>0</v>
      </c>
      <c r="DO69" s="387">
        <f t="shared" ca="1" si="112"/>
        <v>0</v>
      </c>
      <c r="DP69" s="387">
        <f t="shared" ca="1" si="113"/>
        <v>0</v>
      </c>
      <c r="DQ69" s="387">
        <f t="shared" ca="1" si="113"/>
        <v>0</v>
      </c>
      <c r="DR69" s="387">
        <f t="shared" ca="1" si="113"/>
        <v>0</v>
      </c>
      <c r="DS69" s="387">
        <f t="shared" ca="1" si="113"/>
        <v>0</v>
      </c>
      <c r="DT69" s="387">
        <f t="shared" ca="1" si="113"/>
        <v>0</v>
      </c>
      <c r="DU69" s="387">
        <f t="shared" ca="1" si="113"/>
        <v>0</v>
      </c>
      <c r="DV69" s="387">
        <f t="shared" ca="1" si="113"/>
        <v>0</v>
      </c>
      <c r="DW69" s="387">
        <f t="shared" ca="1" si="113"/>
        <v>0</v>
      </c>
      <c r="DX69" s="387">
        <f t="shared" ca="1" si="113"/>
        <v>0</v>
      </c>
      <c r="DY69" s="387">
        <f t="shared" ca="1" si="113"/>
        <v>0</v>
      </c>
      <c r="DZ69" s="387">
        <f t="shared" ca="1" si="114"/>
        <v>0</v>
      </c>
      <c r="EA69" s="387">
        <f t="shared" ca="1" si="114"/>
        <v>0</v>
      </c>
      <c r="EB69" s="387">
        <f t="shared" ca="1" si="114"/>
        <v>0</v>
      </c>
      <c r="EC69" s="387">
        <f t="shared" ca="1" si="114"/>
        <v>0</v>
      </c>
      <c r="ED69" s="387">
        <f t="shared" ca="1" si="114"/>
        <v>0</v>
      </c>
      <c r="EE69" s="387">
        <f t="shared" ca="1" si="114"/>
        <v>0</v>
      </c>
      <c r="EF69" s="387">
        <f t="shared" ca="1" si="114"/>
        <v>0</v>
      </c>
      <c r="EG69" s="387">
        <f t="shared" ca="1" si="114"/>
        <v>0</v>
      </c>
      <c r="EH69" s="387">
        <f t="shared" ca="1" si="114"/>
        <v>0</v>
      </c>
      <c r="EI69" s="387">
        <f t="shared" ca="1" si="114"/>
        <v>0</v>
      </c>
      <c r="EJ69" s="387">
        <f t="shared" ca="1" si="114"/>
        <v>0</v>
      </c>
      <c r="EK69" s="387">
        <f t="shared" ca="1" si="114"/>
        <v>0</v>
      </c>
      <c r="EL69" s="387">
        <f t="shared" ca="1" si="114"/>
        <v>0</v>
      </c>
      <c r="EM69" s="387">
        <f t="shared" ca="1" si="114"/>
        <v>0</v>
      </c>
      <c r="EO69" s="695">
        <f t="shared" si="41"/>
        <v>1</v>
      </c>
      <c r="EP69" s="119">
        <f t="shared" si="42"/>
        <v>1</v>
      </c>
    </row>
    <row r="70" spans="1:146">
      <c r="A70" s="122">
        <v>63</v>
      </c>
      <c r="B70" s="551"/>
      <c r="C70" s="529"/>
      <c r="D70" s="530"/>
      <c r="E70" s="530"/>
      <c r="F70" s="531"/>
      <c r="G70" s="532" t="s">
        <v>381</v>
      </c>
      <c r="H70" s="529"/>
      <c r="I70" s="540"/>
      <c r="J70" s="540"/>
      <c r="K70" s="539"/>
      <c r="L70" s="747">
        <f>IF(ISBLANK(K70),,IF(K70&lt;'Grille des taux interet'!$B$2,'Grille des taux interet'!$C$2,IF(K70&lt;'Grille des taux interet'!$B$3,'Grille des taux interet'!$C$3,IF(K70&lt;'Grille des taux interet'!B$4,'Grille des taux interet'!$C$4,IF(K70&lt;='Grille des taux interet'!$B$5,'Grille des taux interet'!$C$5,"RIEN")))))</f>
        <v>0</v>
      </c>
      <c r="M70" s="602">
        <f t="shared" si="73"/>
        <v>0</v>
      </c>
      <c r="N70" s="663" t="str">
        <f t="shared" si="38"/>
        <v/>
      </c>
      <c r="O70" s="649"/>
      <c r="P70" s="649"/>
      <c r="Q70" s="649"/>
      <c r="R70" s="649"/>
      <c r="S70" s="656"/>
      <c r="T70" s="385">
        <f t="shared" ca="1" si="74"/>
        <v>0</v>
      </c>
      <c r="U70" s="385">
        <f t="shared" ca="1" si="75"/>
        <v>0</v>
      </c>
      <c r="V70" s="386">
        <f t="shared" si="76"/>
        <v>0</v>
      </c>
      <c r="W70" s="386">
        <f t="shared" ca="1" si="77"/>
        <v>0</v>
      </c>
      <c r="X70" s="386">
        <f t="shared" ca="1" si="78"/>
        <v>0</v>
      </c>
      <c r="Y70" s="389">
        <f t="shared" si="79"/>
        <v>1900</v>
      </c>
      <c r="Z70" s="387">
        <f t="shared" ca="1" si="105"/>
        <v>0</v>
      </c>
      <c r="AA70" s="387">
        <f t="shared" ca="1" si="105"/>
        <v>0</v>
      </c>
      <c r="AB70" s="387">
        <f t="shared" ca="1" si="105"/>
        <v>0</v>
      </c>
      <c r="AC70" s="387">
        <f t="shared" ca="1" si="105"/>
        <v>0</v>
      </c>
      <c r="AD70" s="387">
        <f t="shared" ca="1" si="105"/>
        <v>0</v>
      </c>
      <c r="AE70" s="387">
        <f t="shared" ca="1" si="105"/>
        <v>0</v>
      </c>
      <c r="AF70" s="387">
        <f t="shared" ca="1" si="105"/>
        <v>0</v>
      </c>
      <c r="AG70" s="387">
        <f t="shared" ca="1" si="105"/>
        <v>0</v>
      </c>
      <c r="AH70" s="387">
        <f t="shared" ca="1" si="105"/>
        <v>0</v>
      </c>
      <c r="AI70" s="387">
        <f t="shared" ca="1" si="105"/>
        <v>0</v>
      </c>
      <c r="AJ70" s="387">
        <f t="shared" ca="1" si="106"/>
        <v>0</v>
      </c>
      <c r="AK70" s="387">
        <f t="shared" ca="1" si="106"/>
        <v>0</v>
      </c>
      <c r="AL70" s="387">
        <f t="shared" ca="1" si="106"/>
        <v>0</v>
      </c>
      <c r="AM70" s="387">
        <f t="shared" ca="1" si="106"/>
        <v>0</v>
      </c>
      <c r="AN70" s="387">
        <f t="shared" ca="1" si="106"/>
        <v>0</v>
      </c>
      <c r="AO70" s="387">
        <f t="shared" ca="1" si="106"/>
        <v>0</v>
      </c>
      <c r="AP70" s="387">
        <f t="shared" ca="1" si="106"/>
        <v>0</v>
      </c>
      <c r="AQ70" s="387">
        <f t="shared" ca="1" si="106"/>
        <v>0</v>
      </c>
      <c r="AR70" s="387">
        <f t="shared" ca="1" si="106"/>
        <v>0</v>
      </c>
      <c r="AS70" s="387">
        <f t="shared" ca="1" si="106"/>
        <v>0</v>
      </c>
      <c r="AT70" s="387">
        <f t="shared" ca="1" si="107"/>
        <v>0</v>
      </c>
      <c r="AU70" s="387">
        <f t="shared" ca="1" si="107"/>
        <v>0</v>
      </c>
      <c r="AV70" s="387">
        <f t="shared" ca="1" si="107"/>
        <v>0</v>
      </c>
      <c r="AW70" s="387">
        <f t="shared" ca="1" si="107"/>
        <v>0</v>
      </c>
      <c r="AX70" s="387">
        <f t="shared" ca="1" si="107"/>
        <v>0</v>
      </c>
      <c r="AY70" s="387">
        <f t="shared" ca="1" si="107"/>
        <v>0</v>
      </c>
      <c r="AZ70" s="387">
        <f t="shared" ca="1" si="107"/>
        <v>0</v>
      </c>
      <c r="BA70" s="387">
        <f t="shared" ca="1" si="107"/>
        <v>0</v>
      </c>
      <c r="BB70" s="387">
        <f t="shared" ca="1" si="107"/>
        <v>0</v>
      </c>
      <c r="BC70" s="387">
        <f t="shared" ca="1" si="107"/>
        <v>0</v>
      </c>
      <c r="BD70" s="387">
        <f t="shared" ca="1" si="108"/>
        <v>0</v>
      </c>
      <c r="BE70" s="387">
        <f t="shared" ca="1" si="108"/>
        <v>0</v>
      </c>
      <c r="BF70" s="387">
        <f t="shared" ca="1" si="108"/>
        <v>0</v>
      </c>
      <c r="BG70" s="387">
        <f t="shared" ca="1" si="108"/>
        <v>0</v>
      </c>
      <c r="BH70" s="387">
        <f t="shared" ca="1" si="108"/>
        <v>0</v>
      </c>
      <c r="BI70" s="387">
        <f t="shared" ca="1" si="108"/>
        <v>0</v>
      </c>
      <c r="BJ70" s="387">
        <f t="shared" ca="1" si="108"/>
        <v>0</v>
      </c>
      <c r="BK70" s="387">
        <f t="shared" ca="1" si="108"/>
        <v>0</v>
      </c>
      <c r="BL70" s="387">
        <f t="shared" ca="1" si="108"/>
        <v>0</v>
      </c>
      <c r="BM70" s="387">
        <f t="shared" ca="1" si="108"/>
        <v>0</v>
      </c>
      <c r="BN70" s="387">
        <f t="shared" ca="1" si="109"/>
        <v>0</v>
      </c>
      <c r="BO70" s="387">
        <f t="shared" ca="1" si="109"/>
        <v>0</v>
      </c>
      <c r="BP70" s="387">
        <f t="shared" ca="1" si="109"/>
        <v>0</v>
      </c>
      <c r="BQ70" s="387">
        <f t="shared" ca="1" si="109"/>
        <v>0</v>
      </c>
      <c r="BR70" s="387">
        <f t="shared" ca="1" si="109"/>
        <v>0</v>
      </c>
      <c r="BS70" s="387">
        <f t="shared" ca="1" si="109"/>
        <v>0</v>
      </c>
      <c r="BT70" s="387">
        <f t="shared" ca="1" si="109"/>
        <v>0</v>
      </c>
      <c r="BU70" s="387">
        <f t="shared" ca="1" si="109"/>
        <v>0</v>
      </c>
      <c r="BV70" s="387">
        <f t="shared" ca="1" si="109"/>
        <v>0</v>
      </c>
      <c r="BW70" s="387">
        <f t="shared" ca="1" si="109"/>
        <v>0</v>
      </c>
      <c r="BX70" s="387">
        <f t="shared" ca="1" si="109"/>
        <v>0</v>
      </c>
      <c r="BY70" s="387">
        <f t="shared" ca="1" si="109"/>
        <v>0</v>
      </c>
      <c r="BZ70" s="387">
        <f t="shared" ca="1" si="109"/>
        <v>0</v>
      </c>
      <c r="CA70" s="387">
        <f t="shared" ca="1" si="109"/>
        <v>0</v>
      </c>
      <c r="CF70" s="385">
        <f t="shared" ca="1" si="80"/>
        <v>0</v>
      </c>
      <c r="CG70" s="385">
        <f t="shared" ca="1" si="81"/>
        <v>0</v>
      </c>
      <c r="CH70" s="386">
        <f t="shared" si="82"/>
        <v>0</v>
      </c>
      <c r="CI70" s="386">
        <f t="shared" ca="1" si="83"/>
        <v>0</v>
      </c>
      <c r="CJ70" s="386">
        <f t="shared" ca="1" si="84"/>
        <v>0</v>
      </c>
      <c r="CK70" s="389"/>
      <c r="CL70" s="387">
        <f t="shared" ca="1" si="110"/>
        <v>0</v>
      </c>
      <c r="CM70" s="387">
        <f t="shared" ca="1" si="110"/>
        <v>0</v>
      </c>
      <c r="CN70" s="387">
        <f t="shared" ca="1" si="110"/>
        <v>0</v>
      </c>
      <c r="CO70" s="387">
        <f t="shared" ca="1" si="110"/>
        <v>0</v>
      </c>
      <c r="CP70" s="387">
        <f t="shared" ca="1" si="110"/>
        <v>0</v>
      </c>
      <c r="CQ70" s="387">
        <f t="shared" ca="1" si="110"/>
        <v>0</v>
      </c>
      <c r="CR70" s="387">
        <f t="shared" ca="1" si="110"/>
        <v>0</v>
      </c>
      <c r="CS70" s="387">
        <f t="shared" ca="1" si="110"/>
        <v>0</v>
      </c>
      <c r="CT70" s="387">
        <f t="shared" ca="1" si="110"/>
        <v>0</v>
      </c>
      <c r="CU70" s="387">
        <f t="shared" ca="1" si="110"/>
        <v>0</v>
      </c>
      <c r="CV70" s="387">
        <f t="shared" ca="1" si="111"/>
        <v>0</v>
      </c>
      <c r="CW70" s="387">
        <f t="shared" ca="1" si="111"/>
        <v>0</v>
      </c>
      <c r="CX70" s="387">
        <f t="shared" ca="1" si="111"/>
        <v>0</v>
      </c>
      <c r="CY70" s="387">
        <f t="shared" ca="1" si="111"/>
        <v>0</v>
      </c>
      <c r="CZ70" s="387">
        <f t="shared" ca="1" si="111"/>
        <v>0</v>
      </c>
      <c r="DA70" s="387">
        <f t="shared" ca="1" si="111"/>
        <v>0</v>
      </c>
      <c r="DB70" s="387">
        <f t="shared" ca="1" si="111"/>
        <v>0</v>
      </c>
      <c r="DC70" s="387">
        <f t="shared" ca="1" si="111"/>
        <v>0</v>
      </c>
      <c r="DD70" s="387">
        <f t="shared" ca="1" si="111"/>
        <v>0</v>
      </c>
      <c r="DE70" s="387">
        <f t="shared" ca="1" si="111"/>
        <v>0</v>
      </c>
      <c r="DF70" s="387">
        <f t="shared" ca="1" si="112"/>
        <v>0</v>
      </c>
      <c r="DG70" s="387">
        <f t="shared" ca="1" si="112"/>
        <v>0</v>
      </c>
      <c r="DH70" s="387">
        <f t="shared" ca="1" si="112"/>
        <v>0</v>
      </c>
      <c r="DI70" s="387">
        <f t="shared" ca="1" si="112"/>
        <v>0</v>
      </c>
      <c r="DJ70" s="387">
        <f t="shared" ca="1" si="112"/>
        <v>0</v>
      </c>
      <c r="DK70" s="387">
        <f t="shared" ca="1" si="112"/>
        <v>0</v>
      </c>
      <c r="DL70" s="387">
        <f t="shared" ca="1" si="112"/>
        <v>0</v>
      </c>
      <c r="DM70" s="387">
        <f t="shared" ca="1" si="112"/>
        <v>0</v>
      </c>
      <c r="DN70" s="387">
        <f t="shared" ca="1" si="112"/>
        <v>0</v>
      </c>
      <c r="DO70" s="387">
        <f t="shared" ca="1" si="112"/>
        <v>0</v>
      </c>
      <c r="DP70" s="387">
        <f t="shared" ca="1" si="113"/>
        <v>0</v>
      </c>
      <c r="DQ70" s="387">
        <f t="shared" ca="1" si="113"/>
        <v>0</v>
      </c>
      <c r="DR70" s="387">
        <f t="shared" ca="1" si="113"/>
        <v>0</v>
      </c>
      <c r="DS70" s="387">
        <f t="shared" ca="1" si="113"/>
        <v>0</v>
      </c>
      <c r="DT70" s="387">
        <f t="shared" ca="1" si="113"/>
        <v>0</v>
      </c>
      <c r="DU70" s="387">
        <f t="shared" ca="1" si="113"/>
        <v>0</v>
      </c>
      <c r="DV70" s="387">
        <f t="shared" ca="1" si="113"/>
        <v>0</v>
      </c>
      <c r="DW70" s="387">
        <f t="shared" ca="1" si="113"/>
        <v>0</v>
      </c>
      <c r="DX70" s="387">
        <f t="shared" ca="1" si="113"/>
        <v>0</v>
      </c>
      <c r="DY70" s="387">
        <f t="shared" ca="1" si="113"/>
        <v>0</v>
      </c>
      <c r="DZ70" s="387">
        <f t="shared" ca="1" si="114"/>
        <v>0</v>
      </c>
      <c r="EA70" s="387">
        <f t="shared" ca="1" si="114"/>
        <v>0</v>
      </c>
      <c r="EB70" s="387">
        <f t="shared" ca="1" si="114"/>
        <v>0</v>
      </c>
      <c r="EC70" s="387">
        <f t="shared" ca="1" si="114"/>
        <v>0</v>
      </c>
      <c r="ED70" s="387">
        <f t="shared" ca="1" si="114"/>
        <v>0</v>
      </c>
      <c r="EE70" s="387">
        <f t="shared" ca="1" si="114"/>
        <v>0</v>
      </c>
      <c r="EF70" s="387">
        <f t="shared" ca="1" si="114"/>
        <v>0</v>
      </c>
      <c r="EG70" s="387">
        <f t="shared" ca="1" si="114"/>
        <v>0</v>
      </c>
      <c r="EH70" s="387">
        <f t="shared" ca="1" si="114"/>
        <v>0</v>
      </c>
      <c r="EI70" s="387">
        <f t="shared" ca="1" si="114"/>
        <v>0</v>
      </c>
      <c r="EJ70" s="387">
        <f t="shared" ca="1" si="114"/>
        <v>0</v>
      </c>
      <c r="EK70" s="387">
        <f t="shared" ca="1" si="114"/>
        <v>0</v>
      </c>
      <c r="EL70" s="387">
        <f t="shared" ca="1" si="114"/>
        <v>0</v>
      </c>
      <c r="EM70" s="387">
        <f t="shared" ca="1" si="114"/>
        <v>0</v>
      </c>
      <c r="EO70" s="695">
        <f t="shared" si="41"/>
        <v>1</v>
      </c>
      <c r="EP70" s="119">
        <f t="shared" si="42"/>
        <v>1</v>
      </c>
    </row>
    <row r="71" spans="1:146">
      <c r="A71" s="122">
        <v>64</v>
      </c>
      <c r="B71" s="551"/>
      <c r="C71" s="529"/>
      <c r="D71" s="530"/>
      <c r="E71" s="530"/>
      <c r="F71" s="531"/>
      <c r="G71" s="532" t="s">
        <v>381</v>
      </c>
      <c r="H71" s="529"/>
      <c r="I71" s="540"/>
      <c r="J71" s="540"/>
      <c r="K71" s="539"/>
      <c r="L71" s="747">
        <f>IF(ISBLANK(K71),,IF(K71&lt;'Grille des taux interet'!$B$2,'Grille des taux interet'!$C$2,IF(K71&lt;'Grille des taux interet'!$B$3,'Grille des taux interet'!$C$3,IF(K71&lt;'Grille des taux interet'!B$4,'Grille des taux interet'!$C$4,IF(K71&lt;='Grille des taux interet'!$B$5,'Grille des taux interet'!$C$5,"RIEN")))))</f>
        <v>0</v>
      </c>
      <c r="M71" s="602">
        <f t="shared" si="73"/>
        <v>0</v>
      </c>
      <c r="N71" s="663" t="str">
        <f t="shared" si="38"/>
        <v/>
      </c>
      <c r="O71" s="649"/>
      <c r="P71" s="649"/>
      <c r="Q71" s="649"/>
      <c r="R71" s="649"/>
      <c r="S71" s="656"/>
      <c r="T71" s="385">
        <f t="shared" ca="1" si="74"/>
        <v>0</v>
      </c>
      <c r="U71" s="385">
        <f t="shared" ca="1" si="75"/>
        <v>0</v>
      </c>
      <c r="V71" s="386">
        <f t="shared" si="76"/>
        <v>0</v>
      </c>
      <c r="W71" s="386">
        <f t="shared" ca="1" si="77"/>
        <v>0</v>
      </c>
      <c r="X71" s="386">
        <f t="shared" ca="1" si="78"/>
        <v>0</v>
      </c>
      <c r="Y71" s="389">
        <f t="shared" si="79"/>
        <v>1900</v>
      </c>
      <c r="Z71" s="387">
        <f t="shared" ca="1" si="105"/>
        <v>0</v>
      </c>
      <c r="AA71" s="387">
        <f t="shared" ca="1" si="105"/>
        <v>0</v>
      </c>
      <c r="AB71" s="387">
        <f t="shared" ca="1" si="105"/>
        <v>0</v>
      </c>
      <c r="AC71" s="387">
        <f t="shared" ca="1" si="105"/>
        <v>0</v>
      </c>
      <c r="AD71" s="387">
        <f t="shared" ca="1" si="105"/>
        <v>0</v>
      </c>
      <c r="AE71" s="387">
        <f t="shared" ca="1" si="105"/>
        <v>0</v>
      </c>
      <c r="AF71" s="387">
        <f t="shared" ca="1" si="105"/>
        <v>0</v>
      </c>
      <c r="AG71" s="387">
        <f t="shared" ca="1" si="105"/>
        <v>0</v>
      </c>
      <c r="AH71" s="387">
        <f t="shared" ca="1" si="105"/>
        <v>0</v>
      </c>
      <c r="AI71" s="387">
        <f t="shared" ca="1" si="105"/>
        <v>0</v>
      </c>
      <c r="AJ71" s="387">
        <f t="shared" ca="1" si="106"/>
        <v>0</v>
      </c>
      <c r="AK71" s="387">
        <f t="shared" ca="1" si="106"/>
        <v>0</v>
      </c>
      <c r="AL71" s="387">
        <f t="shared" ca="1" si="106"/>
        <v>0</v>
      </c>
      <c r="AM71" s="387">
        <f t="shared" ca="1" si="106"/>
        <v>0</v>
      </c>
      <c r="AN71" s="387">
        <f t="shared" ca="1" si="106"/>
        <v>0</v>
      </c>
      <c r="AO71" s="387">
        <f t="shared" ca="1" si="106"/>
        <v>0</v>
      </c>
      <c r="AP71" s="387">
        <f t="shared" ca="1" si="106"/>
        <v>0</v>
      </c>
      <c r="AQ71" s="387">
        <f t="shared" ca="1" si="106"/>
        <v>0</v>
      </c>
      <c r="AR71" s="387">
        <f t="shared" ca="1" si="106"/>
        <v>0</v>
      </c>
      <c r="AS71" s="387">
        <f t="shared" ca="1" si="106"/>
        <v>0</v>
      </c>
      <c r="AT71" s="387">
        <f t="shared" ca="1" si="107"/>
        <v>0</v>
      </c>
      <c r="AU71" s="387">
        <f t="shared" ca="1" si="107"/>
        <v>0</v>
      </c>
      <c r="AV71" s="387">
        <f t="shared" ca="1" si="107"/>
        <v>0</v>
      </c>
      <c r="AW71" s="387">
        <f t="shared" ca="1" si="107"/>
        <v>0</v>
      </c>
      <c r="AX71" s="387">
        <f t="shared" ca="1" si="107"/>
        <v>0</v>
      </c>
      <c r="AY71" s="387">
        <f t="shared" ca="1" si="107"/>
        <v>0</v>
      </c>
      <c r="AZ71" s="387">
        <f t="shared" ca="1" si="107"/>
        <v>0</v>
      </c>
      <c r="BA71" s="387">
        <f t="shared" ca="1" si="107"/>
        <v>0</v>
      </c>
      <c r="BB71" s="387">
        <f t="shared" ca="1" si="107"/>
        <v>0</v>
      </c>
      <c r="BC71" s="387">
        <f t="shared" ca="1" si="107"/>
        <v>0</v>
      </c>
      <c r="BD71" s="387">
        <f t="shared" ca="1" si="108"/>
        <v>0</v>
      </c>
      <c r="BE71" s="387">
        <f t="shared" ca="1" si="108"/>
        <v>0</v>
      </c>
      <c r="BF71" s="387">
        <f t="shared" ca="1" si="108"/>
        <v>0</v>
      </c>
      <c r="BG71" s="387">
        <f t="shared" ca="1" si="108"/>
        <v>0</v>
      </c>
      <c r="BH71" s="387">
        <f t="shared" ca="1" si="108"/>
        <v>0</v>
      </c>
      <c r="BI71" s="387">
        <f t="shared" ca="1" si="108"/>
        <v>0</v>
      </c>
      <c r="BJ71" s="387">
        <f t="shared" ca="1" si="108"/>
        <v>0</v>
      </c>
      <c r="BK71" s="387">
        <f t="shared" ca="1" si="108"/>
        <v>0</v>
      </c>
      <c r="BL71" s="387">
        <f t="shared" ca="1" si="108"/>
        <v>0</v>
      </c>
      <c r="BM71" s="387">
        <f t="shared" ca="1" si="108"/>
        <v>0</v>
      </c>
      <c r="BN71" s="387">
        <f t="shared" ca="1" si="109"/>
        <v>0</v>
      </c>
      <c r="BO71" s="387">
        <f t="shared" ca="1" si="109"/>
        <v>0</v>
      </c>
      <c r="BP71" s="387">
        <f t="shared" ca="1" si="109"/>
        <v>0</v>
      </c>
      <c r="BQ71" s="387">
        <f t="shared" ca="1" si="109"/>
        <v>0</v>
      </c>
      <c r="BR71" s="387">
        <f t="shared" ca="1" si="109"/>
        <v>0</v>
      </c>
      <c r="BS71" s="387">
        <f t="shared" ca="1" si="109"/>
        <v>0</v>
      </c>
      <c r="BT71" s="387">
        <f t="shared" ca="1" si="109"/>
        <v>0</v>
      </c>
      <c r="BU71" s="387">
        <f t="shared" ca="1" si="109"/>
        <v>0</v>
      </c>
      <c r="BV71" s="387">
        <f t="shared" ca="1" si="109"/>
        <v>0</v>
      </c>
      <c r="BW71" s="387">
        <f t="shared" ca="1" si="109"/>
        <v>0</v>
      </c>
      <c r="BX71" s="387">
        <f t="shared" ca="1" si="109"/>
        <v>0</v>
      </c>
      <c r="BY71" s="387">
        <f t="shared" ca="1" si="109"/>
        <v>0</v>
      </c>
      <c r="BZ71" s="387">
        <f t="shared" ca="1" si="109"/>
        <v>0</v>
      </c>
      <c r="CA71" s="387">
        <f t="shared" ca="1" si="109"/>
        <v>0</v>
      </c>
      <c r="CF71" s="385">
        <f t="shared" ca="1" si="80"/>
        <v>0</v>
      </c>
      <c r="CG71" s="385">
        <f t="shared" ca="1" si="81"/>
        <v>0</v>
      </c>
      <c r="CH71" s="386">
        <f t="shared" si="82"/>
        <v>0</v>
      </c>
      <c r="CI71" s="386">
        <f t="shared" ca="1" si="83"/>
        <v>0</v>
      </c>
      <c r="CJ71" s="386">
        <f t="shared" ca="1" si="84"/>
        <v>0</v>
      </c>
      <c r="CK71" s="389"/>
      <c r="CL71" s="387">
        <f t="shared" ca="1" si="110"/>
        <v>0</v>
      </c>
      <c r="CM71" s="387">
        <f t="shared" ca="1" si="110"/>
        <v>0</v>
      </c>
      <c r="CN71" s="387">
        <f t="shared" ca="1" si="110"/>
        <v>0</v>
      </c>
      <c r="CO71" s="387">
        <f t="shared" ca="1" si="110"/>
        <v>0</v>
      </c>
      <c r="CP71" s="387">
        <f t="shared" ca="1" si="110"/>
        <v>0</v>
      </c>
      <c r="CQ71" s="387">
        <f t="shared" ca="1" si="110"/>
        <v>0</v>
      </c>
      <c r="CR71" s="387">
        <f t="shared" ca="1" si="110"/>
        <v>0</v>
      </c>
      <c r="CS71" s="387">
        <f t="shared" ca="1" si="110"/>
        <v>0</v>
      </c>
      <c r="CT71" s="387">
        <f t="shared" ca="1" si="110"/>
        <v>0</v>
      </c>
      <c r="CU71" s="387">
        <f t="shared" ca="1" si="110"/>
        <v>0</v>
      </c>
      <c r="CV71" s="387">
        <f t="shared" ca="1" si="111"/>
        <v>0</v>
      </c>
      <c r="CW71" s="387">
        <f t="shared" ca="1" si="111"/>
        <v>0</v>
      </c>
      <c r="CX71" s="387">
        <f t="shared" ca="1" si="111"/>
        <v>0</v>
      </c>
      <c r="CY71" s="387">
        <f t="shared" ca="1" si="111"/>
        <v>0</v>
      </c>
      <c r="CZ71" s="387">
        <f t="shared" ca="1" si="111"/>
        <v>0</v>
      </c>
      <c r="DA71" s="387">
        <f t="shared" ca="1" si="111"/>
        <v>0</v>
      </c>
      <c r="DB71" s="387">
        <f t="shared" ca="1" si="111"/>
        <v>0</v>
      </c>
      <c r="DC71" s="387">
        <f t="shared" ca="1" si="111"/>
        <v>0</v>
      </c>
      <c r="DD71" s="387">
        <f t="shared" ca="1" si="111"/>
        <v>0</v>
      </c>
      <c r="DE71" s="387">
        <f t="shared" ca="1" si="111"/>
        <v>0</v>
      </c>
      <c r="DF71" s="387">
        <f t="shared" ca="1" si="112"/>
        <v>0</v>
      </c>
      <c r="DG71" s="387">
        <f t="shared" ca="1" si="112"/>
        <v>0</v>
      </c>
      <c r="DH71" s="387">
        <f t="shared" ca="1" si="112"/>
        <v>0</v>
      </c>
      <c r="DI71" s="387">
        <f t="shared" ca="1" si="112"/>
        <v>0</v>
      </c>
      <c r="DJ71" s="387">
        <f t="shared" ca="1" si="112"/>
        <v>0</v>
      </c>
      <c r="DK71" s="387">
        <f t="shared" ca="1" si="112"/>
        <v>0</v>
      </c>
      <c r="DL71" s="387">
        <f t="shared" ca="1" si="112"/>
        <v>0</v>
      </c>
      <c r="DM71" s="387">
        <f t="shared" ca="1" si="112"/>
        <v>0</v>
      </c>
      <c r="DN71" s="387">
        <f t="shared" ca="1" si="112"/>
        <v>0</v>
      </c>
      <c r="DO71" s="387">
        <f t="shared" ca="1" si="112"/>
        <v>0</v>
      </c>
      <c r="DP71" s="387">
        <f t="shared" ca="1" si="113"/>
        <v>0</v>
      </c>
      <c r="DQ71" s="387">
        <f t="shared" ca="1" si="113"/>
        <v>0</v>
      </c>
      <c r="DR71" s="387">
        <f t="shared" ca="1" si="113"/>
        <v>0</v>
      </c>
      <c r="DS71" s="387">
        <f t="shared" ca="1" si="113"/>
        <v>0</v>
      </c>
      <c r="DT71" s="387">
        <f t="shared" ca="1" si="113"/>
        <v>0</v>
      </c>
      <c r="DU71" s="387">
        <f t="shared" ca="1" si="113"/>
        <v>0</v>
      </c>
      <c r="DV71" s="387">
        <f t="shared" ca="1" si="113"/>
        <v>0</v>
      </c>
      <c r="DW71" s="387">
        <f t="shared" ca="1" si="113"/>
        <v>0</v>
      </c>
      <c r="DX71" s="387">
        <f t="shared" ca="1" si="113"/>
        <v>0</v>
      </c>
      <c r="DY71" s="387">
        <f t="shared" ca="1" si="113"/>
        <v>0</v>
      </c>
      <c r="DZ71" s="387">
        <f t="shared" ca="1" si="114"/>
        <v>0</v>
      </c>
      <c r="EA71" s="387">
        <f t="shared" ca="1" si="114"/>
        <v>0</v>
      </c>
      <c r="EB71" s="387">
        <f t="shared" ca="1" si="114"/>
        <v>0</v>
      </c>
      <c r="EC71" s="387">
        <f t="shared" ca="1" si="114"/>
        <v>0</v>
      </c>
      <c r="ED71" s="387">
        <f t="shared" ca="1" si="114"/>
        <v>0</v>
      </c>
      <c r="EE71" s="387">
        <f t="shared" ca="1" si="114"/>
        <v>0</v>
      </c>
      <c r="EF71" s="387">
        <f t="shared" ca="1" si="114"/>
        <v>0</v>
      </c>
      <c r="EG71" s="387">
        <f t="shared" ca="1" si="114"/>
        <v>0</v>
      </c>
      <c r="EH71" s="387">
        <f t="shared" ca="1" si="114"/>
        <v>0</v>
      </c>
      <c r="EI71" s="387">
        <f t="shared" ca="1" si="114"/>
        <v>0</v>
      </c>
      <c r="EJ71" s="387">
        <f t="shared" ca="1" si="114"/>
        <v>0</v>
      </c>
      <c r="EK71" s="387">
        <f t="shared" ca="1" si="114"/>
        <v>0</v>
      </c>
      <c r="EL71" s="387">
        <f t="shared" ca="1" si="114"/>
        <v>0</v>
      </c>
      <c r="EM71" s="387">
        <f t="shared" ca="1" si="114"/>
        <v>0</v>
      </c>
      <c r="EO71" s="695">
        <f t="shared" si="41"/>
        <v>1</v>
      </c>
      <c r="EP71" s="119">
        <f t="shared" si="42"/>
        <v>1</v>
      </c>
    </row>
    <row r="72" spans="1:146">
      <c r="A72" s="122">
        <v>65</v>
      </c>
      <c r="B72" s="551"/>
      <c r="C72" s="529"/>
      <c r="D72" s="530"/>
      <c r="E72" s="530"/>
      <c r="F72" s="531"/>
      <c r="G72" s="532" t="s">
        <v>381</v>
      </c>
      <c r="H72" s="529"/>
      <c r="I72" s="540"/>
      <c r="J72" s="540"/>
      <c r="K72" s="539"/>
      <c r="L72" s="747">
        <f>IF(ISBLANK(K72),,IF(K72&lt;'Grille des taux interet'!$B$2,'Grille des taux interet'!$C$2,IF(K72&lt;'Grille des taux interet'!$B$3,'Grille des taux interet'!$C$3,IF(K72&lt;'Grille des taux interet'!B$4,'Grille des taux interet'!$C$4,IF(K72&lt;='Grille des taux interet'!$B$5,'Grille des taux interet'!$C$5,"RIEN")))))</f>
        <v>0</v>
      </c>
      <c r="M72" s="602">
        <f t="shared" ref="M72:M103" si="115">H72+I72+J72</f>
        <v>0</v>
      </c>
      <c r="N72" s="663" t="str">
        <f t="shared" si="38"/>
        <v/>
      </c>
      <c r="O72" s="649"/>
      <c r="P72" s="649"/>
      <c r="Q72" s="649"/>
      <c r="R72" s="649"/>
      <c r="S72" s="656"/>
      <c r="T72" s="385">
        <f t="shared" ref="T72:T103" ca="1" si="116">IF(CELL("contenu",E72)&gt;0,IF(dotationanneepleine=1,DATE(YEAR(E72)+1,1,1),E72),0)</f>
        <v>0</v>
      </c>
      <c r="U72" s="385">
        <f t="shared" ref="U72:U103" ca="1" si="117">IF(CELL("contenu",F72)&gt;0,DATE(YEAR(E72)+F72,MONTH(E72),DAY(E72)-1),0)</f>
        <v>0</v>
      </c>
      <c r="V72" s="386">
        <f t="shared" ref="V72:V103" si="118">IF(F72&gt;0,ROUNDUP(C72/F72,2),0)</f>
        <v>0</v>
      </c>
      <c r="W72" s="386">
        <f t="shared" ref="W72:W103" ca="1" si="119">IF(prorata=360,((12-MONTH(T72))*30)+(31-DAY(T72)),MIN(DATE(YEAR(T72),12,31)-T72+1,365))*V72/prorata</f>
        <v>0</v>
      </c>
      <c r="X72" s="386">
        <f t="shared" ref="X72:X103" ca="1" si="120">IF(dotationanneepleine=1,V72,IF((V72-W72)&lt;0.001,0,V72-W72))</f>
        <v>0</v>
      </c>
      <c r="Y72" s="389">
        <f t="shared" ref="Y72:Y103" si="121">YEAR(D72)</f>
        <v>1900</v>
      </c>
      <c r="Z72" s="387">
        <f t="shared" ca="1" si="105"/>
        <v>0</v>
      </c>
      <c r="AA72" s="387">
        <f t="shared" ca="1" si="105"/>
        <v>0</v>
      </c>
      <c r="AB72" s="387">
        <f t="shared" ca="1" si="105"/>
        <v>0</v>
      </c>
      <c r="AC72" s="387">
        <f t="shared" ca="1" si="105"/>
        <v>0</v>
      </c>
      <c r="AD72" s="387">
        <f t="shared" ca="1" si="105"/>
        <v>0</v>
      </c>
      <c r="AE72" s="387">
        <f t="shared" ca="1" si="105"/>
        <v>0</v>
      </c>
      <c r="AF72" s="387">
        <f t="shared" ca="1" si="105"/>
        <v>0</v>
      </c>
      <c r="AG72" s="387">
        <f t="shared" ca="1" si="105"/>
        <v>0</v>
      </c>
      <c r="AH72" s="387">
        <f t="shared" ca="1" si="105"/>
        <v>0</v>
      </c>
      <c r="AI72" s="387">
        <f t="shared" ca="1" si="105"/>
        <v>0</v>
      </c>
      <c r="AJ72" s="387">
        <f t="shared" ca="1" si="106"/>
        <v>0</v>
      </c>
      <c r="AK72" s="387">
        <f t="shared" ca="1" si="106"/>
        <v>0</v>
      </c>
      <c r="AL72" s="387">
        <f t="shared" ca="1" si="106"/>
        <v>0</v>
      </c>
      <c r="AM72" s="387">
        <f t="shared" ca="1" si="106"/>
        <v>0</v>
      </c>
      <c r="AN72" s="387">
        <f t="shared" ca="1" si="106"/>
        <v>0</v>
      </c>
      <c r="AO72" s="387">
        <f t="shared" ca="1" si="106"/>
        <v>0</v>
      </c>
      <c r="AP72" s="387">
        <f t="shared" ca="1" si="106"/>
        <v>0</v>
      </c>
      <c r="AQ72" s="387">
        <f t="shared" ca="1" si="106"/>
        <v>0</v>
      </c>
      <c r="AR72" s="387">
        <f t="shared" ca="1" si="106"/>
        <v>0</v>
      </c>
      <c r="AS72" s="387">
        <f t="shared" ca="1" si="106"/>
        <v>0</v>
      </c>
      <c r="AT72" s="387">
        <f t="shared" ca="1" si="107"/>
        <v>0</v>
      </c>
      <c r="AU72" s="387">
        <f t="shared" ca="1" si="107"/>
        <v>0</v>
      </c>
      <c r="AV72" s="387">
        <f t="shared" ca="1" si="107"/>
        <v>0</v>
      </c>
      <c r="AW72" s="387">
        <f t="shared" ca="1" si="107"/>
        <v>0</v>
      </c>
      <c r="AX72" s="387">
        <f t="shared" ca="1" si="107"/>
        <v>0</v>
      </c>
      <c r="AY72" s="387">
        <f t="shared" ca="1" si="107"/>
        <v>0</v>
      </c>
      <c r="AZ72" s="387">
        <f t="shared" ca="1" si="107"/>
        <v>0</v>
      </c>
      <c r="BA72" s="387">
        <f t="shared" ca="1" si="107"/>
        <v>0</v>
      </c>
      <c r="BB72" s="387">
        <f t="shared" ca="1" si="107"/>
        <v>0</v>
      </c>
      <c r="BC72" s="387">
        <f t="shared" ca="1" si="107"/>
        <v>0</v>
      </c>
      <c r="BD72" s="387">
        <f t="shared" ca="1" si="108"/>
        <v>0</v>
      </c>
      <c r="BE72" s="387">
        <f t="shared" ca="1" si="108"/>
        <v>0</v>
      </c>
      <c r="BF72" s="387">
        <f t="shared" ca="1" si="108"/>
        <v>0</v>
      </c>
      <c r="BG72" s="387">
        <f t="shared" ca="1" si="108"/>
        <v>0</v>
      </c>
      <c r="BH72" s="387">
        <f t="shared" ca="1" si="108"/>
        <v>0</v>
      </c>
      <c r="BI72" s="387">
        <f t="shared" ca="1" si="108"/>
        <v>0</v>
      </c>
      <c r="BJ72" s="387">
        <f t="shared" ca="1" si="108"/>
        <v>0</v>
      </c>
      <c r="BK72" s="387">
        <f t="shared" ca="1" si="108"/>
        <v>0</v>
      </c>
      <c r="BL72" s="387">
        <f t="shared" ca="1" si="108"/>
        <v>0</v>
      </c>
      <c r="BM72" s="387">
        <f t="shared" ca="1" si="108"/>
        <v>0</v>
      </c>
      <c r="BN72" s="387">
        <f t="shared" ca="1" si="109"/>
        <v>0</v>
      </c>
      <c r="BO72" s="387">
        <f t="shared" ca="1" si="109"/>
        <v>0</v>
      </c>
      <c r="BP72" s="387">
        <f t="shared" ca="1" si="109"/>
        <v>0</v>
      </c>
      <c r="BQ72" s="387">
        <f t="shared" ca="1" si="109"/>
        <v>0</v>
      </c>
      <c r="BR72" s="387">
        <f t="shared" ca="1" si="109"/>
        <v>0</v>
      </c>
      <c r="BS72" s="387">
        <f t="shared" ca="1" si="109"/>
        <v>0</v>
      </c>
      <c r="BT72" s="387">
        <f t="shared" ca="1" si="109"/>
        <v>0</v>
      </c>
      <c r="BU72" s="387">
        <f t="shared" ca="1" si="109"/>
        <v>0</v>
      </c>
      <c r="BV72" s="387">
        <f t="shared" ca="1" si="109"/>
        <v>0</v>
      </c>
      <c r="BW72" s="387">
        <f t="shared" ca="1" si="109"/>
        <v>0</v>
      </c>
      <c r="BX72" s="387">
        <f t="shared" ca="1" si="109"/>
        <v>0</v>
      </c>
      <c r="BY72" s="387">
        <f t="shared" ca="1" si="109"/>
        <v>0</v>
      </c>
      <c r="BZ72" s="387">
        <f t="shared" ca="1" si="109"/>
        <v>0</v>
      </c>
      <c r="CA72" s="387">
        <f t="shared" ca="1" si="109"/>
        <v>0</v>
      </c>
      <c r="CF72" s="385">
        <f t="shared" ref="CF72:CF103" ca="1" si="122">IF(CELL("contenu",E72)&gt;0,IF(dotationanneepleine=1,DATE(YEAR(E72)+1,1,1),E72),0)</f>
        <v>0</v>
      </c>
      <c r="CG72" s="385">
        <f t="shared" ref="CG72:CG103" ca="1" si="123">IF(CELL("contenu",F72)&gt;0,DATE(YEAR(E72)+BM72,MONTH(E72),DAY(E72)-1),0)</f>
        <v>0</v>
      </c>
      <c r="CH72" s="386">
        <f t="shared" ref="CH72:CH103" si="124">IF(F72&gt;0,ROUNDUP(I72/F72,2),0)</f>
        <v>0</v>
      </c>
      <c r="CI72" s="386">
        <f t="shared" ref="CI72:CI103" ca="1" si="125">IF(prorata=360,((12-MONTH(T72))*30)+(31-DAY(T72)),MIN(DATE(YEAR(T72),12,31)-T72+1,365))*CH72/prorata</f>
        <v>0</v>
      </c>
      <c r="CJ72" s="386">
        <f t="shared" ref="CJ72:CJ103" ca="1" si="126">IF(dotationanneepleine=1,CH72,IF((CH72-CI72)&lt;0.001,0,CH72-CI72))</f>
        <v>0</v>
      </c>
      <c r="CK72" s="389"/>
      <c r="CL72" s="387">
        <f t="shared" ca="1" si="110"/>
        <v>0</v>
      </c>
      <c r="CM72" s="387">
        <f t="shared" ca="1" si="110"/>
        <v>0</v>
      </c>
      <c r="CN72" s="387">
        <f t="shared" ca="1" si="110"/>
        <v>0</v>
      </c>
      <c r="CO72" s="387">
        <f t="shared" ca="1" si="110"/>
        <v>0</v>
      </c>
      <c r="CP72" s="387">
        <f t="shared" ca="1" si="110"/>
        <v>0</v>
      </c>
      <c r="CQ72" s="387">
        <f t="shared" ca="1" si="110"/>
        <v>0</v>
      </c>
      <c r="CR72" s="387">
        <f t="shared" ca="1" si="110"/>
        <v>0</v>
      </c>
      <c r="CS72" s="387">
        <f t="shared" ca="1" si="110"/>
        <v>0</v>
      </c>
      <c r="CT72" s="387">
        <f t="shared" ca="1" si="110"/>
        <v>0</v>
      </c>
      <c r="CU72" s="387">
        <f t="shared" ca="1" si="110"/>
        <v>0</v>
      </c>
      <c r="CV72" s="387">
        <f t="shared" ca="1" si="111"/>
        <v>0</v>
      </c>
      <c r="CW72" s="387">
        <f t="shared" ca="1" si="111"/>
        <v>0</v>
      </c>
      <c r="CX72" s="387">
        <f t="shared" ca="1" si="111"/>
        <v>0</v>
      </c>
      <c r="CY72" s="387">
        <f t="shared" ca="1" si="111"/>
        <v>0</v>
      </c>
      <c r="CZ72" s="387">
        <f t="shared" ca="1" si="111"/>
        <v>0</v>
      </c>
      <c r="DA72" s="387">
        <f t="shared" ca="1" si="111"/>
        <v>0</v>
      </c>
      <c r="DB72" s="387">
        <f t="shared" ca="1" si="111"/>
        <v>0</v>
      </c>
      <c r="DC72" s="387">
        <f t="shared" ca="1" si="111"/>
        <v>0</v>
      </c>
      <c r="DD72" s="387">
        <f t="shared" ca="1" si="111"/>
        <v>0</v>
      </c>
      <c r="DE72" s="387">
        <f t="shared" ca="1" si="111"/>
        <v>0</v>
      </c>
      <c r="DF72" s="387">
        <f t="shared" ca="1" si="112"/>
        <v>0</v>
      </c>
      <c r="DG72" s="387">
        <f t="shared" ca="1" si="112"/>
        <v>0</v>
      </c>
      <c r="DH72" s="387">
        <f t="shared" ca="1" si="112"/>
        <v>0</v>
      </c>
      <c r="DI72" s="387">
        <f t="shared" ca="1" si="112"/>
        <v>0</v>
      </c>
      <c r="DJ72" s="387">
        <f t="shared" ca="1" si="112"/>
        <v>0</v>
      </c>
      <c r="DK72" s="387">
        <f t="shared" ca="1" si="112"/>
        <v>0</v>
      </c>
      <c r="DL72" s="387">
        <f t="shared" ca="1" si="112"/>
        <v>0</v>
      </c>
      <c r="DM72" s="387">
        <f t="shared" ca="1" si="112"/>
        <v>0</v>
      </c>
      <c r="DN72" s="387">
        <f t="shared" ca="1" si="112"/>
        <v>0</v>
      </c>
      <c r="DO72" s="387">
        <f t="shared" ca="1" si="112"/>
        <v>0</v>
      </c>
      <c r="DP72" s="387">
        <f t="shared" ca="1" si="113"/>
        <v>0</v>
      </c>
      <c r="DQ72" s="387">
        <f t="shared" ca="1" si="113"/>
        <v>0</v>
      </c>
      <c r="DR72" s="387">
        <f t="shared" ca="1" si="113"/>
        <v>0</v>
      </c>
      <c r="DS72" s="387">
        <f t="shared" ca="1" si="113"/>
        <v>0</v>
      </c>
      <c r="DT72" s="387">
        <f t="shared" ca="1" si="113"/>
        <v>0</v>
      </c>
      <c r="DU72" s="387">
        <f t="shared" ca="1" si="113"/>
        <v>0</v>
      </c>
      <c r="DV72" s="387">
        <f t="shared" ca="1" si="113"/>
        <v>0</v>
      </c>
      <c r="DW72" s="387">
        <f t="shared" ca="1" si="113"/>
        <v>0</v>
      </c>
      <c r="DX72" s="387">
        <f t="shared" ca="1" si="113"/>
        <v>0</v>
      </c>
      <c r="DY72" s="387">
        <f t="shared" ca="1" si="113"/>
        <v>0</v>
      </c>
      <c r="DZ72" s="387">
        <f t="shared" ca="1" si="114"/>
        <v>0</v>
      </c>
      <c r="EA72" s="387">
        <f t="shared" ca="1" si="114"/>
        <v>0</v>
      </c>
      <c r="EB72" s="387">
        <f t="shared" ca="1" si="114"/>
        <v>0</v>
      </c>
      <c r="EC72" s="387">
        <f t="shared" ca="1" si="114"/>
        <v>0</v>
      </c>
      <c r="ED72" s="387">
        <f t="shared" ca="1" si="114"/>
        <v>0</v>
      </c>
      <c r="EE72" s="387">
        <f t="shared" ca="1" si="114"/>
        <v>0</v>
      </c>
      <c r="EF72" s="387">
        <f t="shared" ca="1" si="114"/>
        <v>0</v>
      </c>
      <c r="EG72" s="387">
        <f t="shared" ca="1" si="114"/>
        <v>0</v>
      </c>
      <c r="EH72" s="387">
        <f t="shared" ca="1" si="114"/>
        <v>0</v>
      </c>
      <c r="EI72" s="387">
        <f t="shared" ca="1" si="114"/>
        <v>0</v>
      </c>
      <c r="EJ72" s="387">
        <f t="shared" ca="1" si="114"/>
        <v>0</v>
      </c>
      <c r="EK72" s="387">
        <f t="shared" ca="1" si="114"/>
        <v>0</v>
      </c>
      <c r="EL72" s="387">
        <f t="shared" ca="1" si="114"/>
        <v>0</v>
      </c>
      <c r="EM72" s="387">
        <f t="shared" ca="1" si="114"/>
        <v>0</v>
      </c>
      <c r="EO72" s="695">
        <f t="shared" si="41"/>
        <v>1</v>
      </c>
      <c r="EP72" s="119">
        <f t="shared" si="42"/>
        <v>1</v>
      </c>
    </row>
    <row r="73" spans="1:146">
      <c r="A73" s="122">
        <v>66</v>
      </c>
      <c r="B73" s="551"/>
      <c r="C73" s="529"/>
      <c r="D73" s="530"/>
      <c r="E73" s="530"/>
      <c r="F73" s="531"/>
      <c r="G73" s="532" t="s">
        <v>381</v>
      </c>
      <c r="H73" s="529"/>
      <c r="I73" s="540"/>
      <c r="J73" s="540"/>
      <c r="K73" s="539"/>
      <c r="L73" s="747">
        <f>IF(ISBLANK(K73),,IF(K73&lt;'Grille des taux interet'!$B$2,'Grille des taux interet'!$C$2,IF(K73&lt;'Grille des taux interet'!$B$3,'Grille des taux interet'!$C$3,IF(K73&lt;'Grille des taux interet'!B$4,'Grille des taux interet'!$C$4,IF(K73&lt;='Grille des taux interet'!$B$5,'Grille des taux interet'!$C$5,"RIEN")))))</f>
        <v>0</v>
      </c>
      <c r="M73" s="602">
        <f t="shared" si="115"/>
        <v>0</v>
      </c>
      <c r="N73" s="663" t="str">
        <f t="shared" ref="N73:N136" si="127">IF(J73&lt;&gt;0,IF(K73=0,"IL FAUT IMPERATIVEMENT SAISIR UNE DUREE D'EMPRUNT",""),"")</f>
        <v/>
      </c>
      <c r="O73" s="649"/>
      <c r="P73" s="649"/>
      <c r="Q73" s="649"/>
      <c r="R73" s="649"/>
      <c r="S73" s="656"/>
      <c r="T73" s="385">
        <f t="shared" ca="1" si="116"/>
        <v>0</v>
      </c>
      <c r="U73" s="385">
        <f t="shared" ca="1" si="117"/>
        <v>0</v>
      </c>
      <c r="V73" s="386">
        <f t="shared" si="118"/>
        <v>0</v>
      </c>
      <c r="W73" s="386">
        <f t="shared" ca="1" si="119"/>
        <v>0</v>
      </c>
      <c r="X73" s="386">
        <f t="shared" ca="1" si="120"/>
        <v>0</v>
      </c>
      <c r="Y73" s="389">
        <f t="shared" si="121"/>
        <v>1900</v>
      </c>
      <c r="Z73" s="387">
        <f t="shared" ca="1" si="105"/>
        <v>0</v>
      </c>
      <c r="AA73" s="387">
        <f t="shared" ca="1" si="105"/>
        <v>0</v>
      </c>
      <c r="AB73" s="387">
        <f t="shared" ca="1" si="105"/>
        <v>0</v>
      </c>
      <c r="AC73" s="387">
        <f t="shared" ca="1" si="105"/>
        <v>0</v>
      </c>
      <c r="AD73" s="387">
        <f t="shared" ca="1" si="105"/>
        <v>0</v>
      </c>
      <c r="AE73" s="387">
        <f t="shared" ca="1" si="105"/>
        <v>0</v>
      </c>
      <c r="AF73" s="387">
        <f t="shared" ca="1" si="105"/>
        <v>0</v>
      </c>
      <c r="AG73" s="387">
        <f t="shared" ca="1" si="105"/>
        <v>0</v>
      </c>
      <c r="AH73" s="387">
        <f t="shared" ca="1" si="105"/>
        <v>0</v>
      </c>
      <c r="AI73" s="387">
        <f t="shared" ca="1" si="105"/>
        <v>0</v>
      </c>
      <c r="AJ73" s="387">
        <f t="shared" ca="1" si="106"/>
        <v>0</v>
      </c>
      <c r="AK73" s="387">
        <f t="shared" ca="1" si="106"/>
        <v>0</v>
      </c>
      <c r="AL73" s="387">
        <f t="shared" ca="1" si="106"/>
        <v>0</v>
      </c>
      <c r="AM73" s="387">
        <f t="shared" ca="1" si="106"/>
        <v>0</v>
      </c>
      <c r="AN73" s="387">
        <f t="shared" ca="1" si="106"/>
        <v>0</v>
      </c>
      <c r="AO73" s="387">
        <f t="shared" ca="1" si="106"/>
        <v>0</v>
      </c>
      <c r="AP73" s="387">
        <f t="shared" ca="1" si="106"/>
        <v>0</v>
      </c>
      <c r="AQ73" s="387">
        <f t="shared" ca="1" si="106"/>
        <v>0</v>
      </c>
      <c r="AR73" s="387">
        <f t="shared" ca="1" si="106"/>
        <v>0</v>
      </c>
      <c r="AS73" s="387">
        <f t="shared" ca="1" si="106"/>
        <v>0</v>
      </c>
      <c r="AT73" s="387">
        <f t="shared" ca="1" si="107"/>
        <v>0</v>
      </c>
      <c r="AU73" s="387">
        <f t="shared" ca="1" si="107"/>
        <v>0</v>
      </c>
      <c r="AV73" s="387">
        <f t="shared" ca="1" si="107"/>
        <v>0</v>
      </c>
      <c r="AW73" s="387">
        <f t="shared" ca="1" si="107"/>
        <v>0</v>
      </c>
      <c r="AX73" s="387">
        <f t="shared" ca="1" si="107"/>
        <v>0</v>
      </c>
      <c r="AY73" s="387">
        <f t="shared" ca="1" si="107"/>
        <v>0</v>
      </c>
      <c r="AZ73" s="387">
        <f t="shared" ca="1" si="107"/>
        <v>0</v>
      </c>
      <c r="BA73" s="387">
        <f t="shared" ca="1" si="107"/>
        <v>0</v>
      </c>
      <c r="BB73" s="387">
        <f t="shared" ca="1" si="107"/>
        <v>0</v>
      </c>
      <c r="BC73" s="387">
        <f t="shared" ca="1" si="107"/>
        <v>0</v>
      </c>
      <c r="BD73" s="387">
        <f t="shared" ca="1" si="108"/>
        <v>0</v>
      </c>
      <c r="BE73" s="387">
        <f t="shared" ca="1" si="108"/>
        <v>0</v>
      </c>
      <c r="BF73" s="387">
        <f t="shared" ca="1" si="108"/>
        <v>0</v>
      </c>
      <c r="BG73" s="387">
        <f t="shared" ca="1" si="108"/>
        <v>0</v>
      </c>
      <c r="BH73" s="387">
        <f t="shared" ca="1" si="108"/>
        <v>0</v>
      </c>
      <c r="BI73" s="387">
        <f t="shared" ca="1" si="108"/>
        <v>0</v>
      </c>
      <c r="BJ73" s="387">
        <f t="shared" ca="1" si="108"/>
        <v>0</v>
      </c>
      <c r="BK73" s="387">
        <f t="shared" ca="1" si="108"/>
        <v>0</v>
      </c>
      <c r="BL73" s="387">
        <f t="shared" ca="1" si="108"/>
        <v>0</v>
      </c>
      <c r="BM73" s="387">
        <f t="shared" ca="1" si="108"/>
        <v>0</v>
      </c>
      <c r="BN73" s="387">
        <f t="shared" ca="1" si="109"/>
        <v>0</v>
      </c>
      <c r="BO73" s="387">
        <f t="shared" ca="1" si="109"/>
        <v>0</v>
      </c>
      <c r="BP73" s="387">
        <f t="shared" ca="1" si="109"/>
        <v>0</v>
      </c>
      <c r="BQ73" s="387">
        <f t="shared" ca="1" si="109"/>
        <v>0</v>
      </c>
      <c r="BR73" s="387">
        <f t="shared" ca="1" si="109"/>
        <v>0</v>
      </c>
      <c r="BS73" s="387">
        <f t="shared" ca="1" si="109"/>
        <v>0</v>
      </c>
      <c r="BT73" s="387">
        <f t="shared" ca="1" si="109"/>
        <v>0</v>
      </c>
      <c r="BU73" s="387">
        <f t="shared" ca="1" si="109"/>
        <v>0</v>
      </c>
      <c r="BV73" s="387">
        <f t="shared" ca="1" si="109"/>
        <v>0</v>
      </c>
      <c r="BW73" s="387">
        <f t="shared" ca="1" si="109"/>
        <v>0</v>
      </c>
      <c r="BX73" s="387">
        <f t="shared" ca="1" si="109"/>
        <v>0</v>
      </c>
      <c r="BY73" s="387">
        <f t="shared" ca="1" si="109"/>
        <v>0</v>
      </c>
      <c r="BZ73" s="387">
        <f t="shared" ca="1" si="109"/>
        <v>0</v>
      </c>
      <c r="CA73" s="387">
        <f t="shared" ca="1" si="109"/>
        <v>0</v>
      </c>
      <c r="CF73" s="385">
        <f t="shared" ca="1" si="122"/>
        <v>0</v>
      </c>
      <c r="CG73" s="385">
        <f t="shared" ca="1" si="123"/>
        <v>0</v>
      </c>
      <c r="CH73" s="386">
        <f t="shared" si="124"/>
        <v>0</v>
      </c>
      <c r="CI73" s="386">
        <f t="shared" ca="1" si="125"/>
        <v>0</v>
      </c>
      <c r="CJ73" s="386">
        <f t="shared" ca="1" si="126"/>
        <v>0</v>
      </c>
      <c r="CK73" s="389"/>
      <c r="CL73" s="387">
        <f t="shared" ca="1" si="110"/>
        <v>0</v>
      </c>
      <c r="CM73" s="387">
        <f t="shared" ca="1" si="110"/>
        <v>0</v>
      </c>
      <c r="CN73" s="387">
        <f t="shared" ca="1" si="110"/>
        <v>0</v>
      </c>
      <c r="CO73" s="387">
        <f t="shared" ca="1" si="110"/>
        <v>0</v>
      </c>
      <c r="CP73" s="387">
        <f t="shared" ca="1" si="110"/>
        <v>0</v>
      </c>
      <c r="CQ73" s="387">
        <f t="shared" ca="1" si="110"/>
        <v>0</v>
      </c>
      <c r="CR73" s="387">
        <f t="shared" ca="1" si="110"/>
        <v>0</v>
      </c>
      <c r="CS73" s="387">
        <f t="shared" ca="1" si="110"/>
        <v>0</v>
      </c>
      <c r="CT73" s="387">
        <f t="shared" ca="1" si="110"/>
        <v>0</v>
      </c>
      <c r="CU73" s="387">
        <f t="shared" ca="1" si="110"/>
        <v>0</v>
      </c>
      <c r="CV73" s="387">
        <f t="shared" ca="1" si="111"/>
        <v>0</v>
      </c>
      <c r="CW73" s="387">
        <f t="shared" ca="1" si="111"/>
        <v>0</v>
      </c>
      <c r="CX73" s="387">
        <f t="shared" ca="1" si="111"/>
        <v>0</v>
      </c>
      <c r="CY73" s="387">
        <f t="shared" ca="1" si="111"/>
        <v>0</v>
      </c>
      <c r="CZ73" s="387">
        <f t="shared" ca="1" si="111"/>
        <v>0</v>
      </c>
      <c r="DA73" s="387">
        <f t="shared" ca="1" si="111"/>
        <v>0</v>
      </c>
      <c r="DB73" s="387">
        <f t="shared" ca="1" si="111"/>
        <v>0</v>
      </c>
      <c r="DC73" s="387">
        <f t="shared" ca="1" si="111"/>
        <v>0</v>
      </c>
      <c r="DD73" s="387">
        <f t="shared" ca="1" si="111"/>
        <v>0</v>
      </c>
      <c r="DE73" s="387">
        <f t="shared" ca="1" si="111"/>
        <v>0</v>
      </c>
      <c r="DF73" s="387">
        <f t="shared" ca="1" si="112"/>
        <v>0</v>
      </c>
      <c r="DG73" s="387">
        <f t="shared" ca="1" si="112"/>
        <v>0</v>
      </c>
      <c r="DH73" s="387">
        <f t="shared" ca="1" si="112"/>
        <v>0</v>
      </c>
      <c r="DI73" s="387">
        <f t="shared" ca="1" si="112"/>
        <v>0</v>
      </c>
      <c r="DJ73" s="387">
        <f t="shared" ca="1" si="112"/>
        <v>0</v>
      </c>
      <c r="DK73" s="387">
        <f t="shared" ca="1" si="112"/>
        <v>0</v>
      </c>
      <c r="DL73" s="387">
        <f t="shared" ca="1" si="112"/>
        <v>0</v>
      </c>
      <c r="DM73" s="387">
        <f t="shared" ca="1" si="112"/>
        <v>0</v>
      </c>
      <c r="DN73" s="387">
        <f t="shared" ca="1" si="112"/>
        <v>0</v>
      </c>
      <c r="DO73" s="387">
        <f t="shared" ca="1" si="112"/>
        <v>0</v>
      </c>
      <c r="DP73" s="387">
        <f t="shared" ca="1" si="113"/>
        <v>0</v>
      </c>
      <c r="DQ73" s="387">
        <f t="shared" ca="1" si="113"/>
        <v>0</v>
      </c>
      <c r="DR73" s="387">
        <f t="shared" ca="1" si="113"/>
        <v>0</v>
      </c>
      <c r="DS73" s="387">
        <f t="shared" ca="1" si="113"/>
        <v>0</v>
      </c>
      <c r="DT73" s="387">
        <f t="shared" ca="1" si="113"/>
        <v>0</v>
      </c>
      <c r="DU73" s="387">
        <f t="shared" ca="1" si="113"/>
        <v>0</v>
      </c>
      <c r="DV73" s="387">
        <f t="shared" ca="1" si="113"/>
        <v>0</v>
      </c>
      <c r="DW73" s="387">
        <f t="shared" ca="1" si="113"/>
        <v>0</v>
      </c>
      <c r="DX73" s="387">
        <f t="shared" ca="1" si="113"/>
        <v>0</v>
      </c>
      <c r="DY73" s="387">
        <f t="shared" ca="1" si="113"/>
        <v>0</v>
      </c>
      <c r="DZ73" s="387">
        <f t="shared" ca="1" si="114"/>
        <v>0</v>
      </c>
      <c r="EA73" s="387">
        <f t="shared" ca="1" si="114"/>
        <v>0</v>
      </c>
      <c r="EB73" s="387">
        <f t="shared" ca="1" si="114"/>
        <v>0</v>
      </c>
      <c r="EC73" s="387">
        <f t="shared" ca="1" si="114"/>
        <v>0</v>
      </c>
      <c r="ED73" s="387">
        <f t="shared" ca="1" si="114"/>
        <v>0</v>
      </c>
      <c r="EE73" s="387">
        <f t="shared" ca="1" si="114"/>
        <v>0</v>
      </c>
      <c r="EF73" s="387">
        <f t="shared" ca="1" si="114"/>
        <v>0</v>
      </c>
      <c r="EG73" s="387">
        <f t="shared" ca="1" si="114"/>
        <v>0</v>
      </c>
      <c r="EH73" s="387">
        <f t="shared" ca="1" si="114"/>
        <v>0</v>
      </c>
      <c r="EI73" s="387">
        <f t="shared" ca="1" si="114"/>
        <v>0</v>
      </c>
      <c r="EJ73" s="387">
        <f t="shared" ca="1" si="114"/>
        <v>0</v>
      </c>
      <c r="EK73" s="387">
        <f t="shared" ca="1" si="114"/>
        <v>0</v>
      </c>
      <c r="EL73" s="387">
        <f t="shared" ca="1" si="114"/>
        <v>0</v>
      </c>
      <c r="EM73" s="387">
        <f t="shared" ca="1" si="114"/>
        <v>0</v>
      </c>
      <c r="EO73" s="695">
        <f t="shared" ref="EO73:EO136" si="128">IF(ISBLANK(J73),TRUE,IF(NOT(ISBLANK(K73)),TRUE,FALSE))*1</f>
        <v>1</v>
      </c>
      <c r="EP73" s="119">
        <f t="shared" ref="EP73:EP136" si="129">IF(EO73=1,IF(F73-K73&gt;=0,TRUE,FALSE),TRUE)*1</f>
        <v>1</v>
      </c>
    </row>
    <row r="74" spans="1:146">
      <c r="A74" s="122">
        <v>67</v>
      </c>
      <c r="B74" s="551"/>
      <c r="C74" s="529"/>
      <c r="D74" s="530"/>
      <c r="E74" s="530"/>
      <c r="F74" s="531"/>
      <c r="G74" s="532" t="s">
        <v>381</v>
      </c>
      <c r="H74" s="529"/>
      <c r="I74" s="540"/>
      <c r="J74" s="540"/>
      <c r="K74" s="539"/>
      <c r="L74" s="747">
        <f>IF(ISBLANK(K74),,IF(K74&lt;'Grille des taux interet'!$B$2,'Grille des taux interet'!$C$2,IF(K74&lt;'Grille des taux interet'!$B$3,'Grille des taux interet'!$C$3,IF(K74&lt;'Grille des taux interet'!B$4,'Grille des taux interet'!$C$4,IF(K74&lt;='Grille des taux interet'!$B$5,'Grille des taux interet'!$C$5,"RIEN")))))</f>
        <v>0</v>
      </c>
      <c r="M74" s="602">
        <f t="shared" si="115"/>
        <v>0</v>
      </c>
      <c r="N74" s="663" t="str">
        <f t="shared" si="127"/>
        <v/>
      </c>
      <c r="O74" s="649"/>
      <c r="P74" s="649"/>
      <c r="Q74" s="649"/>
      <c r="R74" s="649"/>
      <c r="S74" s="656"/>
      <c r="T74" s="385">
        <f t="shared" ca="1" si="116"/>
        <v>0</v>
      </c>
      <c r="U74" s="385">
        <f t="shared" ca="1" si="117"/>
        <v>0</v>
      </c>
      <c r="V74" s="386">
        <f t="shared" si="118"/>
        <v>0</v>
      </c>
      <c r="W74" s="386">
        <f t="shared" ca="1" si="119"/>
        <v>0</v>
      </c>
      <c r="X74" s="386">
        <f t="shared" ca="1" si="120"/>
        <v>0</v>
      </c>
      <c r="Y74" s="389">
        <f t="shared" si="121"/>
        <v>1900</v>
      </c>
      <c r="Z74" s="387">
        <f t="shared" ca="1" si="105"/>
        <v>0</v>
      </c>
      <c r="AA74" s="387">
        <f t="shared" ca="1" si="105"/>
        <v>0</v>
      </c>
      <c r="AB74" s="387">
        <f t="shared" ca="1" si="105"/>
        <v>0</v>
      </c>
      <c r="AC74" s="387">
        <f t="shared" ca="1" si="105"/>
        <v>0</v>
      </c>
      <c r="AD74" s="387">
        <f t="shared" ca="1" si="105"/>
        <v>0</v>
      </c>
      <c r="AE74" s="387">
        <f t="shared" ca="1" si="105"/>
        <v>0</v>
      </c>
      <c r="AF74" s="387">
        <f t="shared" ca="1" si="105"/>
        <v>0</v>
      </c>
      <c r="AG74" s="387">
        <f t="shared" ca="1" si="105"/>
        <v>0</v>
      </c>
      <c r="AH74" s="387">
        <f t="shared" ca="1" si="105"/>
        <v>0</v>
      </c>
      <c r="AI74" s="387">
        <f t="shared" ca="1" si="105"/>
        <v>0</v>
      </c>
      <c r="AJ74" s="387">
        <f t="shared" ca="1" si="106"/>
        <v>0</v>
      </c>
      <c r="AK74" s="387">
        <f t="shared" ca="1" si="106"/>
        <v>0</v>
      </c>
      <c r="AL74" s="387">
        <f t="shared" ca="1" si="106"/>
        <v>0</v>
      </c>
      <c r="AM74" s="387">
        <f t="shared" ca="1" si="106"/>
        <v>0</v>
      </c>
      <c r="AN74" s="387">
        <f t="shared" ca="1" si="106"/>
        <v>0</v>
      </c>
      <c r="AO74" s="387">
        <f t="shared" ca="1" si="106"/>
        <v>0</v>
      </c>
      <c r="AP74" s="387">
        <f t="shared" ca="1" si="106"/>
        <v>0</v>
      </c>
      <c r="AQ74" s="387">
        <f t="shared" ca="1" si="106"/>
        <v>0</v>
      </c>
      <c r="AR74" s="387">
        <f t="shared" ca="1" si="106"/>
        <v>0</v>
      </c>
      <c r="AS74" s="387">
        <f t="shared" ca="1" si="106"/>
        <v>0</v>
      </c>
      <c r="AT74" s="387">
        <f t="shared" ca="1" si="107"/>
        <v>0</v>
      </c>
      <c r="AU74" s="387">
        <f t="shared" ca="1" si="107"/>
        <v>0</v>
      </c>
      <c r="AV74" s="387">
        <f t="shared" ca="1" si="107"/>
        <v>0</v>
      </c>
      <c r="AW74" s="387">
        <f t="shared" ca="1" si="107"/>
        <v>0</v>
      </c>
      <c r="AX74" s="387">
        <f t="shared" ca="1" si="107"/>
        <v>0</v>
      </c>
      <c r="AY74" s="387">
        <f t="shared" ca="1" si="107"/>
        <v>0</v>
      </c>
      <c r="AZ74" s="387">
        <f t="shared" ca="1" si="107"/>
        <v>0</v>
      </c>
      <c r="BA74" s="387">
        <f t="shared" ca="1" si="107"/>
        <v>0</v>
      </c>
      <c r="BB74" s="387">
        <f t="shared" ca="1" si="107"/>
        <v>0</v>
      </c>
      <c r="BC74" s="387">
        <f t="shared" ca="1" si="107"/>
        <v>0</v>
      </c>
      <c r="BD74" s="387">
        <f t="shared" ca="1" si="108"/>
        <v>0</v>
      </c>
      <c r="BE74" s="387">
        <f t="shared" ca="1" si="108"/>
        <v>0</v>
      </c>
      <c r="BF74" s="387">
        <f t="shared" ca="1" si="108"/>
        <v>0</v>
      </c>
      <c r="BG74" s="387">
        <f t="shared" ca="1" si="108"/>
        <v>0</v>
      </c>
      <c r="BH74" s="387">
        <f t="shared" ca="1" si="108"/>
        <v>0</v>
      </c>
      <c r="BI74" s="387">
        <f t="shared" ca="1" si="108"/>
        <v>0</v>
      </c>
      <c r="BJ74" s="387">
        <f t="shared" ca="1" si="108"/>
        <v>0</v>
      </c>
      <c r="BK74" s="387">
        <f t="shared" ca="1" si="108"/>
        <v>0</v>
      </c>
      <c r="BL74" s="387">
        <f t="shared" ca="1" si="108"/>
        <v>0</v>
      </c>
      <c r="BM74" s="387">
        <f t="shared" ca="1" si="108"/>
        <v>0</v>
      </c>
      <c r="BN74" s="387">
        <f t="shared" ca="1" si="109"/>
        <v>0</v>
      </c>
      <c r="BO74" s="387">
        <f t="shared" ca="1" si="109"/>
        <v>0</v>
      </c>
      <c r="BP74" s="387">
        <f t="shared" ca="1" si="109"/>
        <v>0</v>
      </c>
      <c r="BQ74" s="387">
        <f t="shared" ca="1" si="109"/>
        <v>0</v>
      </c>
      <c r="BR74" s="387">
        <f t="shared" ca="1" si="109"/>
        <v>0</v>
      </c>
      <c r="BS74" s="387">
        <f t="shared" ca="1" si="109"/>
        <v>0</v>
      </c>
      <c r="BT74" s="387">
        <f t="shared" ca="1" si="109"/>
        <v>0</v>
      </c>
      <c r="BU74" s="387">
        <f t="shared" ca="1" si="109"/>
        <v>0</v>
      </c>
      <c r="BV74" s="387">
        <f t="shared" ca="1" si="109"/>
        <v>0</v>
      </c>
      <c r="BW74" s="387">
        <f t="shared" ca="1" si="109"/>
        <v>0</v>
      </c>
      <c r="BX74" s="387">
        <f t="shared" ca="1" si="109"/>
        <v>0</v>
      </c>
      <c r="BY74" s="387">
        <f t="shared" ca="1" si="109"/>
        <v>0</v>
      </c>
      <c r="BZ74" s="387">
        <f t="shared" ca="1" si="109"/>
        <v>0</v>
      </c>
      <c r="CA74" s="387">
        <f t="shared" ca="1" si="109"/>
        <v>0</v>
      </c>
      <c r="CF74" s="385">
        <f t="shared" ca="1" si="122"/>
        <v>0</v>
      </c>
      <c r="CG74" s="385">
        <f t="shared" ca="1" si="123"/>
        <v>0</v>
      </c>
      <c r="CH74" s="386">
        <f t="shared" si="124"/>
        <v>0</v>
      </c>
      <c r="CI74" s="386">
        <f t="shared" ca="1" si="125"/>
        <v>0</v>
      </c>
      <c r="CJ74" s="386">
        <f t="shared" ca="1" si="126"/>
        <v>0</v>
      </c>
      <c r="CK74" s="389"/>
      <c r="CL74" s="387">
        <f t="shared" ca="1" si="110"/>
        <v>0</v>
      </c>
      <c r="CM74" s="387">
        <f t="shared" ca="1" si="110"/>
        <v>0</v>
      </c>
      <c r="CN74" s="387">
        <f t="shared" ca="1" si="110"/>
        <v>0</v>
      </c>
      <c r="CO74" s="387">
        <f t="shared" ca="1" si="110"/>
        <v>0</v>
      </c>
      <c r="CP74" s="387">
        <f t="shared" ca="1" si="110"/>
        <v>0</v>
      </c>
      <c r="CQ74" s="387">
        <f t="shared" ca="1" si="110"/>
        <v>0</v>
      </c>
      <c r="CR74" s="387">
        <f t="shared" ca="1" si="110"/>
        <v>0</v>
      </c>
      <c r="CS74" s="387">
        <f t="shared" ca="1" si="110"/>
        <v>0</v>
      </c>
      <c r="CT74" s="387">
        <f t="shared" ca="1" si="110"/>
        <v>0</v>
      </c>
      <c r="CU74" s="387">
        <f t="shared" ca="1" si="110"/>
        <v>0</v>
      </c>
      <c r="CV74" s="387">
        <f t="shared" ca="1" si="111"/>
        <v>0</v>
      </c>
      <c r="CW74" s="387">
        <f t="shared" ca="1" si="111"/>
        <v>0</v>
      </c>
      <c r="CX74" s="387">
        <f t="shared" ca="1" si="111"/>
        <v>0</v>
      </c>
      <c r="CY74" s="387">
        <f t="shared" ca="1" si="111"/>
        <v>0</v>
      </c>
      <c r="CZ74" s="387">
        <f t="shared" ca="1" si="111"/>
        <v>0</v>
      </c>
      <c r="DA74" s="387">
        <f t="shared" ca="1" si="111"/>
        <v>0</v>
      </c>
      <c r="DB74" s="387">
        <f t="shared" ca="1" si="111"/>
        <v>0</v>
      </c>
      <c r="DC74" s="387">
        <f t="shared" ca="1" si="111"/>
        <v>0</v>
      </c>
      <c r="DD74" s="387">
        <f t="shared" ca="1" si="111"/>
        <v>0</v>
      </c>
      <c r="DE74" s="387">
        <f t="shared" ca="1" si="111"/>
        <v>0</v>
      </c>
      <c r="DF74" s="387">
        <f t="shared" ca="1" si="112"/>
        <v>0</v>
      </c>
      <c r="DG74" s="387">
        <f t="shared" ca="1" si="112"/>
        <v>0</v>
      </c>
      <c r="DH74" s="387">
        <f t="shared" ca="1" si="112"/>
        <v>0</v>
      </c>
      <c r="DI74" s="387">
        <f t="shared" ca="1" si="112"/>
        <v>0</v>
      </c>
      <c r="DJ74" s="387">
        <f t="shared" ca="1" si="112"/>
        <v>0</v>
      </c>
      <c r="DK74" s="387">
        <f t="shared" ca="1" si="112"/>
        <v>0</v>
      </c>
      <c r="DL74" s="387">
        <f t="shared" ca="1" si="112"/>
        <v>0</v>
      </c>
      <c r="DM74" s="387">
        <f t="shared" ca="1" si="112"/>
        <v>0</v>
      </c>
      <c r="DN74" s="387">
        <f t="shared" ca="1" si="112"/>
        <v>0</v>
      </c>
      <c r="DO74" s="387">
        <f t="shared" ca="1" si="112"/>
        <v>0</v>
      </c>
      <c r="DP74" s="387">
        <f t="shared" ca="1" si="113"/>
        <v>0</v>
      </c>
      <c r="DQ74" s="387">
        <f t="shared" ca="1" si="113"/>
        <v>0</v>
      </c>
      <c r="DR74" s="387">
        <f t="shared" ca="1" si="113"/>
        <v>0</v>
      </c>
      <c r="DS74" s="387">
        <f t="shared" ca="1" si="113"/>
        <v>0</v>
      </c>
      <c r="DT74" s="387">
        <f t="shared" ca="1" si="113"/>
        <v>0</v>
      </c>
      <c r="DU74" s="387">
        <f t="shared" ca="1" si="113"/>
        <v>0</v>
      </c>
      <c r="DV74" s="387">
        <f t="shared" ca="1" si="113"/>
        <v>0</v>
      </c>
      <c r="DW74" s="387">
        <f t="shared" ca="1" si="113"/>
        <v>0</v>
      </c>
      <c r="DX74" s="387">
        <f t="shared" ca="1" si="113"/>
        <v>0</v>
      </c>
      <c r="DY74" s="387">
        <f t="shared" ca="1" si="113"/>
        <v>0</v>
      </c>
      <c r="DZ74" s="387">
        <f t="shared" ca="1" si="114"/>
        <v>0</v>
      </c>
      <c r="EA74" s="387">
        <f t="shared" ca="1" si="114"/>
        <v>0</v>
      </c>
      <c r="EB74" s="387">
        <f t="shared" ca="1" si="114"/>
        <v>0</v>
      </c>
      <c r="EC74" s="387">
        <f t="shared" ca="1" si="114"/>
        <v>0</v>
      </c>
      <c r="ED74" s="387">
        <f t="shared" ca="1" si="114"/>
        <v>0</v>
      </c>
      <c r="EE74" s="387">
        <f t="shared" ca="1" si="114"/>
        <v>0</v>
      </c>
      <c r="EF74" s="387">
        <f t="shared" ca="1" si="114"/>
        <v>0</v>
      </c>
      <c r="EG74" s="387">
        <f t="shared" ca="1" si="114"/>
        <v>0</v>
      </c>
      <c r="EH74" s="387">
        <f t="shared" ca="1" si="114"/>
        <v>0</v>
      </c>
      <c r="EI74" s="387">
        <f t="shared" ca="1" si="114"/>
        <v>0</v>
      </c>
      <c r="EJ74" s="387">
        <f t="shared" ca="1" si="114"/>
        <v>0</v>
      </c>
      <c r="EK74" s="387">
        <f t="shared" ca="1" si="114"/>
        <v>0</v>
      </c>
      <c r="EL74" s="387">
        <f t="shared" ca="1" si="114"/>
        <v>0</v>
      </c>
      <c r="EM74" s="387">
        <f t="shared" ca="1" si="114"/>
        <v>0</v>
      </c>
      <c r="EO74" s="695">
        <f t="shared" si="128"/>
        <v>1</v>
      </c>
      <c r="EP74" s="119">
        <f t="shared" si="129"/>
        <v>1</v>
      </c>
    </row>
    <row r="75" spans="1:146">
      <c r="A75" s="122">
        <v>68</v>
      </c>
      <c r="B75" s="551"/>
      <c r="C75" s="529"/>
      <c r="D75" s="530"/>
      <c r="E75" s="530"/>
      <c r="F75" s="531"/>
      <c r="G75" s="532" t="s">
        <v>381</v>
      </c>
      <c r="H75" s="529"/>
      <c r="I75" s="540"/>
      <c r="J75" s="540"/>
      <c r="K75" s="539"/>
      <c r="L75" s="747">
        <f>IF(ISBLANK(K75),,IF(K75&lt;'Grille des taux interet'!$B$2,'Grille des taux interet'!$C$2,IF(K75&lt;'Grille des taux interet'!$B$3,'Grille des taux interet'!$C$3,IF(K75&lt;'Grille des taux interet'!B$4,'Grille des taux interet'!$C$4,IF(K75&lt;='Grille des taux interet'!$B$5,'Grille des taux interet'!$C$5,"RIEN")))))</f>
        <v>0</v>
      </c>
      <c r="M75" s="602">
        <f t="shared" si="115"/>
        <v>0</v>
      </c>
      <c r="N75" s="663" t="str">
        <f t="shared" si="127"/>
        <v/>
      </c>
      <c r="O75" s="649"/>
      <c r="P75" s="649"/>
      <c r="Q75" s="649"/>
      <c r="R75" s="649"/>
      <c r="S75" s="656"/>
      <c r="T75" s="385">
        <f t="shared" ca="1" si="116"/>
        <v>0</v>
      </c>
      <c r="U75" s="385">
        <f t="shared" ca="1" si="117"/>
        <v>0</v>
      </c>
      <c r="V75" s="386">
        <f t="shared" si="118"/>
        <v>0</v>
      </c>
      <c r="W75" s="386">
        <f t="shared" ca="1" si="119"/>
        <v>0</v>
      </c>
      <c r="X75" s="386">
        <f t="shared" ca="1" si="120"/>
        <v>0</v>
      </c>
      <c r="Y75" s="389">
        <f t="shared" si="121"/>
        <v>1900</v>
      </c>
      <c r="Z75" s="387">
        <f t="shared" ca="1" si="105"/>
        <v>0</v>
      </c>
      <c r="AA75" s="387">
        <f t="shared" ca="1" si="105"/>
        <v>0</v>
      </c>
      <c r="AB75" s="387">
        <f t="shared" ca="1" si="105"/>
        <v>0</v>
      </c>
      <c r="AC75" s="387">
        <f t="shared" ca="1" si="105"/>
        <v>0</v>
      </c>
      <c r="AD75" s="387">
        <f t="shared" ca="1" si="105"/>
        <v>0</v>
      </c>
      <c r="AE75" s="387">
        <f t="shared" ca="1" si="105"/>
        <v>0</v>
      </c>
      <c r="AF75" s="387">
        <f t="shared" ca="1" si="105"/>
        <v>0</v>
      </c>
      <c r="AG75" s="387">
        <f t="shared" ca="1" si="105"/>
        <v>0</v>
      </c>
      <c r="AH75" s="387">
        <f t="shared" ca="1" si="105"/>
        <v>0</v>
      </c>
      <c r="AI75" s="387">
        <f t="shared" ca="1" si="105"/>
        <v>0</v>
      </c>
      <c r="AJ75" s="387">
        <f t="shared" ca="1" si="106"/>
        <v>0</v>
      </c>
      <c r="AK75" s="387">
        <f t="shared" ca="1" si="106"/>
        <v>0</v>
      </c>
      <c r="AL75" s="387">
        <f t="shared" ca="1" si="106"/>
        <v>0</v>
      </c>
      <c r="AM75" s="387">
        <f t="shared" ca="1" si="106"/>
        <v>0</v>
      </c>
      <c r="AN75" s="387">
        <f t="shared" ca="1" si="106"/>
        <v>0</v>
      </c>
      <c r="AO75" s="387">
        <f t="shared" ca="1" si="106"/>
        <v>0</v>
      </c>
      <c r="AP75" s="387">
        <f t="shared" ca="1" si="106"/>
        <v>0</v>
      </c>
      <c r="AQ75" s="387">
        <f t="shared" ca="1" si="106"/>
        <v>0</v>
      </c>
      <c r="AR75" s="387">
        <f t="shared" ca="1" si="106"/>
        <v>0</v>
      </c>
      <c r="AS75" s="387">
        <f t="shared" ca="1" si="106"/>
        <v>0</v>
      </c>
      <c r="AT75" s="387">
        <f t="shared" ca="1" si="107"/>
        <v>0</v>
      </c>
      <c r="AU75" s="387">
        <f t="shared" ca="1" si="107"/>
        <v>0</v>
      </c>
      <c r="AV75" s="387">
        <f t="shared" ca="1" si="107"/>
        <v>0</v>
      </c>
      <c r="AW75" s="387">
        <f t="shared" ca="1" si="107"/>
        <v>0</v>
      </c>
      <c r="AX75" s="387">
        <f t="shared" ca="1" si="107"/>
        <v>0</v>
      </c>
      <c r="AY75" s="387">
        <f t="shared" ca="1" si="107"/>
        <v>0</v>
      </c>
      <c r="AZ75" s="387">
        <f t="shared" ca="1" si="107"/>
        <v>0</v>
      </c>
      <c r="BA75" s="387">
        <f t="shared" ca="1" si="107"/>
        <v>0</v>
      </c>
      <c r="BB75" s="387">
        <f t="shared" ca="1" si="107"/>
        <v>0</v>
      </c>
      <c r="BC75" s="387">
        <f t="shared" ca="1" si="107"/>
        <v>0</v>
      </c>
      <c r="BD75" s="387">
        <f t="shared" ca="1" si="108"/>
        <v>0</v>
      </c>
      <c r="BE75" s="387">
        <f t="shared" ca="1" si="108"/>
        <v>0</v>
      </c>
      <c r="BF75" s="387">
        <f t="shared" ca="1" si="108"/>
        <v>0</v>
      </c>
      <c r="BG75" s="387">
        <f t="shared" ca="1" si="108"/>
        <v>0</v>
      </c>
      <c r="BH75" s="387">
        <f t="shared" ca="1" si="108"/>
        <v>0</v>
      </c>
      <c r="BI75" s="387">
        <f t="shared" ca="1" si="108"/>
        <v>0</v>
      </c>
      <c r="BJ75" s="387">
        <f t="shared" ca="1" si="108"/>
        <v>0</v>
      </c>
      <c r="BK75" s="387">
        <f t="shared" ca="1" si="108"/>
        <v>0</v>
      </c>
      <c r="BL75" s="387">
        <f t="shared" ca="1" si="108"/>
        <v>0</v>
      </c>
      <c r="BM75" s="387">
        <f t="shared" ca="1" si="108"/>
        <v>0</v>
      </c>
      <c r="BN75" s="387">
        <f t="shared" ca="1" si="109"/>
        <v>0</v>
      </c>
      <c r="BO75" s="387">
        <f t="shared" ca="1" si="109"/>
        <v>0</v>
      </c>
      <c r="BP75" s="387">
        <f t="shared" ca="1" si="109"/>
        <v>0</v>
      </c>
      <c r="BQ75" s="387">
        <f t="shared" ca="1" si="109"/>
        <v>0</v>
      </c>
      <c r="BR75" s="387">
        <f t="shared" ca="1" si="109"/>
        <v>0</v>
      </c>
      <c r="BS75" s="387">
        <f t="shared" ca="1" si="109"/>
        <v>0</v>
      </c>
      <c r="BT75" s="387">
        <f t="shared" ca="1" si="109"/>
        <v>0</v>
      </c>
      <c r="BU75" s="387">
        <f t="shared" ca="1" si="109"/>
        <v>0</v>
      </c>
      <c r="BV75" s="387">
        <f t="shared" ca="1" si="109"/>
        <v>0</v>
      </c>
      <c r="BW75" s="387">
        <f t="shared" ca="1" si="109"/>
        <v>0</v>
      </c>
      <c r="BX75" s="387">
        <f t="shared" ca="1" si="109"/>
        <v>0</v>
      </c>
      <c r="BY75" s="387">
        <f t="shared" ca="1" si="109"/>
        <v>0</v>
      </c>
      <c r="BZ75" s="387">
        <f t="shared" ca="1" si="109"/>
        <v>0</v>
      </c>
      <c r="CA75" s="387">
        <f t="shared" ca="1" si="109"/>
        <v>0</v>
      </c>
      <c r="CF75" s="385">
        <f t="shared" ca="1" si="122"/>
        <v>0</v>
      </c>
      <c r="CG75" s="385">
        <f t="shared" ca="1" si="123"/>
        <v>0</v>
      </c>
      <c r="CH75" s="386">
        <f t="shared" si="124"/>
        <v>0</v>
      </c>
      <c r="CI75" s="386">
        <f t="shared" ca="1" si="125"/>
        <v>0</v>
      </c>
      <c r="CJ75" s="386">
        <f t="shared" ca="1" si="126"/>
        <v>0</v>
      </c>
      <c r="CK75" s="389"/>
      <c r="CL75" s="387">
        <f t="shared" ca="1" si="110"/>
        <v>0</v>
      </c>
      <c r="CM75" s="387">
        <f t="shared" ca="1" si="110"/>
        <v>0</v>
      </c>
      <c r="CN75" s="387">
        <f t="shared" ca="1" si="110"/>
        <v>0</v>
      </c>
      <c r="CO75" s="387">
        <f t="shared" ca="1" si="110"/>
        <v>0</v>
      </c>
      <c r="CP75" s="387">
        <f t="shared" ca="1" si="110"/>
        <v>0</v>
      </c>
      <c r="CQ75" s="387">
        <f t="shared" ca="1" si="110"/>
        <v>0</v>
      </c>
      <c r="CR75" s="387">
        <f t="shared" ca="1" si="110"/>
        <v>0</v>
      </c>
      <c r="CS75" s="387">
        <f t="shared" ca="1" si="110"/>
        <v>0</v>
      </c>
      <c r="CT75" s="387">
        <f t="shared" ca="1" si="110"/>
        <v>0</v>
      </c>
      <c r="CU75" s="387">
        <f t="shared" ca="1" si="110"/>
        <v>0</v>
      </c>
      <c r="CV75" s="387">
        <f t="shared" ca="1" si="111"/>
        <v>0</v>
      </c>
      <c r="CW75" s="387">
        <f t="shared" ca="1" si="111"/>
        <v>0</v>
      </c>
      <c r="CX75" s="387">
        <f t="shared" ca="1" si="111"/>
        <v>0</v>
      </c>
      <c r="CY75" s="387">
        <f t="shared" ca="1" si="111"/>
        <v>0</v>
      </c>
      <c r="CZ75" s="387">
        <f t="shared" ca="1" si="111"/>
        <v>0</v>
      </c>
      <c r="DA75" s="387">
        <f t="shared" ca="1" si="111"/>
        <v>0</v>
      </c>
      <c r="DB75" s="387">
        <f t="shared" ca="1" si="111"/>
        <v>0</v>
      </c>
      <c r="DC75" s="387">
        <f t="shared" ca="1" si="111"/>
        <v>0</v>
      </c>
      <c r="DD75" s="387">
        <f t="shared" ca="1" si="111"/>
        <v>0</v>
      </c>
      <c r="DE75" s="387">
        <f t="shared" ca="1" si="111"/>
        <v>0</v>
      </c>
      <c r="DF75" s="387">
        <f t="shared" ca="1" si="112"/>
        <v>0</v>
      </c>
      <c r="DG75" s="387">
        <f t="shared" ca="1" si="112"/>
        <v>0</v>
      </c>
      <c r="DH75" s="387">
        <f t="shared" ca="1" si="112"/>
        <v>0</v>
      </c>
      <c r="DI75" s="387">
        <f t="shared" ca="1" si="112"/>
        <v>0</v>
      </c>
      <c r="DJ75" s="387">
        <f t="shared" ca="1" si="112"/>
        <v>0</v>
      </c>
      <c r="DK75" s="387">
        <f t="shared" ca="1" si="112"/>
        <v>0</v>
      </c>
      <c r="DL75" s="387">
        <f t="shared" ca="1" si="112"/>
        <v>0</v>
      </c>
      <c r="DM75" s="387">
        <f t="shared" ca="1" si="112"/>
        <v>0</v>
      </c>
      <c r="DN75" s="387">
        <f t="shared" ca="1" si="112"/>
        <v>0</v>
      </c>
      <c r="DO75" s="387">
        <f t="shared" ca="1" si="112"/>
        <v>0</v>
      </c>
      <c r="DP75" s="387">
        <f t="shared" ca="1" si="113"/>
        <v>0</v>
      </c>
      <c r="DQ75" s="387">
        <f t="shared" ca="1" si="113"/>
        <v>0</v>
      </c>
      <c r="DR75" s="387">
        <f t="shared" ca="1" si="113"/>
        <v>0</v>
      </c>
      <c r="DS75" s="387">
        <f t="shared" ca="1" si="113"/>
        <v>0</v>
      </c>
      <c r="DT75" s="387">
        <f t="shared" ca="1" si="113"/>
        <v>0</v>
      </c>
      <c r="DU75" s="387">
        <f t="shared" ca="1" si="113"/>
        <v>0</v>
      </c>
      <c r="DV75" s="387">
        <f t="shared" ca="1" si="113"/>
        <v>0</v>
      </c>
      <c r="DW75" s="387">
        <f t="shared" ca="1" si="113"/>
        <v>0</v>
      </c>
      <c r="DX75" s="387">
        <f t="shared" ca="1" si="113"/>
        <v>0</v>
      </c>
      <c r="DY75" s="387">
        <f t="shared" ca="1" si="113"/>
        <v>0</v>
      </c>
      <c r="DZ75" s="387">
        <f t="shared" ca="1" si="114"/>
        <v>0</v>
      </c>
      <c r="EA75" s="387">
        <f t="shared" ca="1" si="114"/>
        <v>0</v>
      </c>
      <c r="EB75" s="387">
        <f t="shared" ca="1" si="114"/>
        <v>0</v>
      </c>
      <c r="EC75" s="387">
        <f t="shared" ca="1" si="114"/>
        <v>0</v>
      </c>
      <c r="ED75" s="387">
        <f t="shared" ca="1" si="114"/>
        <v>0</v>
      </c>
      <c r="EE75" s="387">
        <f t="shared" ca="1" si="114"/>
        <v>0</v>
      </c>
      <c r="EF75" s="387">
        <f t="shared" ca="1" si="114"/>
        <v>0</v>
      </c>
      <c r="EG75" s="387">
        <f t="shared" ca="1" si="114"/>
        <v>0</v>
      </c>
      <c r="EH75" s="387">
        <f t="shared" ca="1" si="114"/>
        <v>0</v>
      </c>
      <c r="EI75" s="387">
        <f t="shared" ca="1" si="114"/>
        <v>0</v>
      </c>
      <c r="EJ75" s="387">
        <f t="shared" ca="1" si="114"/>
        <v>0</v>
      </c>
      <c r="EK75" s="387">
        <f t="shared" ca="1" si="114"/>
        <v>0</v>
      </c>
      <c r="EL75" s="387">
        <f t="shared" ca="1" si="114"/>
        <v>0</v>
      </c>
      <c r="EM75" s="387">
        <f t="shared" ca="1" si="114"/>
        <v>0</v>
      </c>
      <c r="EO75" s="695">
        <f t="shared" si="128"/>
        <v>1</v>
      </c>
      <c r="EP75" s="119">
        <f t="shared" si="129"/>
        <v>1</v>
      </c>
    </row>
    <row r="76" spans="1:146">
      <c r="A76" s="122">
        <v>69</v>
      </c>
      <c r="B76" s="550"/>
      <c r="C76" s="529"/>
      <c r="D76" s="530"/>
      <c r="E76" s="530"/>
      <c r="F76" s="531"/>
      <c r="G76" s="532" t="s">
        <v>381</v>
      </c>
      <c r="H76" s="529"/>
      <c r="I76" s="540"/>
      <c r="J76" s="540"/>
      <c r="K76" s="539"/>
      <c r="L76" s="747">
        <f>IF(ISBLANK(K76),,IF(K76&lt;'Grille des taux interet'!$B$2,'Grille des taux interet'!$C$2,IF(K76&lt;'Grille des taux interet'!$B$3,'Grille des taux interet'!$C$3,IF(K76&lt;'Grille des taux interet'!B$4,'Grille des taux interet'!$C$4,IF(K76&lt;='Grille des taux interet'!$B$5,'Grille des taux interet'!$C$5,"RIEN")))))</f>
        <v>0</v>
      </c>
      <c r="M76" s="602">
        <f t="shared" si="115"/>
        <v>0</v>
      </c>
      <c r="N76" s="663" t="str">
        <f t="shared" si="127"/>
        <v/>
      </c>
      <c r="O76" s="649"/>
      <c r="P76" s="649"/>
      <c r="Q76" s="649"/>
      <c r="R76" s="649"/>
      <c r="S76" s="656"/>
      <c r="T76" s="385">
        <f t="shared" ca="1" si="116"/>
        <v>0</v>
      </c>
      <c r="U76" s="385">
        <f t="shared" ca="1" si="117"/>
        <v>0</v>
      </c>
      <c r="V76" s="386">
        <f t="shared" si="118"/>
        <v>0</v>
      </c>
      <c r="W76" s="386">
        <f t="shared" ca="1" si="119"/>
        <v>0</v>
      </c>
      <c r="X76" s="386">
        <f t="shared" ca="1" si="120"/>
        <v>0</v>
      </c>
      <c r="Y76" s="389">
        <f t="shared" si="121"/>
        <v>1900</v>
      </c>
      <c r="Z76" s="387">
        <f t="shared" ca="1" si="105"/>
        <v>0</v>
      </c>
      <c r="AA76" s="387">
        <f t="shared" ca="1" si="105"/>
        <v>0</v>
      </c>
      <c r="AB76" s="387">
        <f t="shared" ca="1" si="105"/>
        <v>0</v>
      </c>
      <c r="AC76" s="387">
        <f t="shared" ca="1" si="105"/>
        <v>0</v>
      </c>
      <c r="AD76" s="387">
        <f t="shared" ca="1" si="105"/>
        <v>0</v>
      </c>
      <c r="AE76" s="387">
        <f t="shared" ca="1" si="105"/>
        <v>0</v>
      </c>
      <c r="AF76" s="387">
        <f t="shared" ca="1" si="105"/>
        <v>0</v>
      </c>
      <c r="AG76" s="387">
        <f t="shared" ca="1" si="105"/>
        <v>0</v>
      </c>
      <c r="AH76" s="387">
        <f t="shared" ca="1" si="105"/>
        <v>0</v>
      </c>
      <c r="AI76" s="387">
        <f t="shared" ca="1" si="105"/>
        <v>0</v>
      </c>
      <c r="AJ76" s="387">
        <f t="shared" ca="1" si="106"/>
        <v>0</v>
      </c>
      <c r="AK76" s="387">
        <f t="shared" ca="1" si="106"/>
        <v>0</v>
      </c>
      <c r="AL76" s="387">
        <f t="shared" ca="1" si="106"/>
        <v>0</v>
      </c>
      <c r="AM76" s="387">
        <f t="shared" ca="1" si="106"/>
        <v>0</v>
      </c>
      <c r="AN76" s="387">
        <f t="shared" ca="1" si="106"/>
        <v>0</v>
      </c>
      <c r="AO76" s="387">
        <f t="shared" ca="1" si="106"/>
        <v>0</v>
      </c>
      <c r="AP76" s="387">
        <f t="shared" ca="1" si="106"/>
        <v>0</v>
      </c>
      <c r="AQ76" s="387">
        <f t="shared" ca="1" si="106"/>
        <v>0</v>
      </c>
      <c r="AR76" s="387">
        <f t="shared" ca="1" si="106"/>
        <v>0</v>
      </c>
      <c r="AS76" s="387">
        <f t="shared" ca="1" si="106"/>
        <v>0</v>
      </c>
      <c r="AT76" s="387">
        <f t="shared" ca="1" si="107"/>
        <v>0</v>
      </c>
      <c r="AU76" s="387">
        <f t="shared" ca="1" si="107"/>
        <v>0</v>
      </c>
      <c r="AV76" s="387">
        <f t="shared" ca="1" si="107"/>
        <v>0</v>
      </c>
      <c r="AW76" s="387">
        <f t="shared" ca="1" si="107"/>
        <v>0</v>
      </c>
      <c r="AX76" s="387">
        <f t="shared" ca="1" si="107"/>
        <v>0</v>
      </c>
      <c r="AY76" s="387">
        <f t="shared" ca="1" si="107"/>
        <v>0</v>
      </c>
      <c r="AZ76" s="387">
        <f t="shared" ca="1" si="107"/>
        <v>0</v>
      </c>
      <c r="BA76" s="387">
        <f t="shared" ca="1" si="107"/>
        <v>0</v>
      </c>
      <c r="BB76" s="387">
        <f t="shared" ca="1" si="107"/>
        <v>0</v>
      </c>
      <c r="BC76" s="387">
        <f t="shared" ca="1" si="107"/>
        <v>0</v>
      </c>
      <c r="BD76" s="387">
        <f t="shared" ca="1" si="108"/>
        <v>0</v>
      </c>
      <c r="BE76" s="387">
        <f t="shared" ca="1" si="108"/>
        <v>0</v>
      </c>
      <c r="BF76" s="387">
        <f t="shared" ca="1" si="108"/>
        <v>0</v>
      </c>
      <c r="BG76" s="387">
        <f t="shared" ca="1" si="108"/>
        <v>0</v>
      </c>
      <c r="BH76" s="387">
        <f t="shared" ca="1" si="108"/>
        <v>0</v>
      </c>
      <c r="BI76" s="387">
        <f t="shared" ca="1" si="108"/>
        <v>0</v>
      </c>
      <c r="BJ76" s="387">
        <f t="shared" ca="1" si="108"/>
        <v>0</v>
      </c>
      <c r="BK76" s="387">
        <f t="shared" ca="1" si="108"/>
        <v>0</v>
      </c>
      <c r="BL76" s="387">
        <f t="shared" ca="1" si="108"/>
        <v>0</v>
      </c>
      <c r="BM76" s="387">
        <f t="shared" ca="1" si="108"/>
        <v>0</v>
      </c>
      <c r="BN76" s="387">
        <f t="shared" ca="1" si="109"/>
        <v>0</v>
      </c>
      <c r="BO76" s="387">
        <f t="shared" ca="1" si="109"/>
        <v>0</v>
      </c>
      <c r="BP76" s="387">
        <f t="shared" ca="1" si="109"/>
        <v>0</v>
      </c>
      <c r="BQ76" s="387">
        <f t="shared" ca="1" si="109"/>
        <v>0</v>
      </c>
      <c r="BR76" s="387">
        <f t="shared" ca="1" si="109"/>
        <v>0</v>
      </c>
      <c r="BS76" s="387">
        <f t="shared" ca="1" si="109"/>
        <v>0</v>
      </c>
      <c r="BT76" s="387">
        <f t="shared" ca="1" si="109"/>
        <v>0</v>
      </c>
      <c r="BU76" s="387">
        <f t="shared" ca="1" si="109"/>
        <v>0</v>
      </c>
      <c r="BV76" s="387">
        <f t="shared" ca="1" si="109"/>
        <v>0</v>
      </c>
      <c r="BW76" s="387">
        <f t="shared" ca="1" si="109"/>
        <v>0</v>
      </c>
      <c r="BX76" s="387">
        <f t="shared" ca="1" si="109"/>
        <v>0</v>
      </c>
      <c r="BY76" s="387">
        <f t="shared" ca="1" si="109"/>
        <v>0</v>
      </c>
      <c r="BZ76" s="387">
        <f t="shared" ca="1" si="109"/>
        <v>0</v>
      </c>
      <c r="CA76" s="387">
        <f t="shared" ca="1" si="109"/>
        <v>0</v>
      </c>
      <c r="CF76" s="385">
        <f t="shared" ca="1" si="122"/>
        <v>0</v>
      </c>
      <c r="CG76" s="385">
        <f t="shared" ca="1" si="123"/>
        <v>0</v>
      </c>
      <c r="CH76" s="386">
        <f t="shared" si="124"/>
        <v>0</v>
      </c>
      <c r="CI76" s="386">
        <f t="shared" ca="1" si="125"/>
        <v>0</v>
      </c>
      <c r="CJ76" s="386">
        <f t="shared" ca="1" si="126"/>
        <v>0</v>
      </c>
      <c r="CK76" s="389"/>
      <c r="CL76" s="387">
        <f t="shared" ca="1" si="110"/>
        <v>0</v>
      </c>
      <c r="CM76" s="387">
        <f t="shared" ca="1" si="110"/>
        <v>0</v>
      </c>
      <c r="CN76" s="387">
        <f t="shared" ca="1" si="110"/>
        <v>0</v>
      </c>
      <c r="CO76" s="387">
        <f t="shared" ca="1" si="110"/>
        <v>0</v>
      </c>
      <c r="CP76" s="387">
        <f t="shared" ca="1" si="110"/>
        <v>0</v>
      </c>
      <c r="CQ76" s="387">
        <f t="shared" ca="1" si="110"/>
        <v>0</v>
      </c>
      <c r="CR76" s="387">
        <f t="shared" ca="1" si="110"/>
        <v>0</v>
      </c>
      <c r="CS76" s="387">
        <f t="shared" ca="1" si="110"/>
        <v>0</v>
      </c>
      <c r="CT76" s="387">
        <f t="shared" ca="1" si="110"/>
        <v>0</v>
      </c>
      <c r="CU76" s="387">
        <f t="shared" ca="1" si="110"/>
        <v>0</v>
      </c>
      <c r="CV76" s="387">
        <f t="shared" ca="1" si="111"/>
        <v>0</v>
      </c>
      <c r="CW76" s="387">
        <f t="shared" ca="1" si="111"/>
        <v>0</v>
      </c>
      <c r="CX76" s="387">
        <f t="shared" ca="1" si="111"/>
        <v>0</v>
      </c>
      <c r="CY76" s="387">
        <f t="shared" ca="1" si="111"/>
        <v>0</v>
      </c>
      <c r="CZ76" s="387">
        <f t="shared" ca="1" si="111"/>
        <v>0</v>
      </c>
      <c r="DA76" s="387">
        <f t="shared" ca="1" si="111"/>
        <v>0</v>
      </c>
      <c r="DB76" s="387">
        <f t="shared" ca="1" si="111"/>
        <v>0</v>
      </c>
      <c r="DC76" s="387">
        <f t="shared" ca="1" si="111"/>
        <v>0</v>
      </c>
      <c r="DD76" s="387">
        <f t="shared" ca="1" si="111"/>
        <v>0</v>
      </c>
      <c r="DE76" s="387">
        <f t="shared" ca="1" si="111"/>
        <v>0</v>
      </c>
      <c r="DF76" s="387">
        <f t="shared" ca="1" si="112"/>
        <v>0</v>
      </c>
      <c r="DG76" s="387">
        <f t="shared" ca="1" si="112"/>
        <v>0</v>
      </c>
      <c r="DH76" s="387">
        <f t="shared" ca="1" si="112"/>
        <v>0</v>
      </c>
      <c r="DI76" s="387">
        <f t="shared" ca="1" si="112"/>
        <v>0</v>
      </c>
      <c r="DJ76" s="387">
        <f t="shared" ca="1" si="112"/>
        <v>0</v>
      </c>
      <c r="DK76" s="387">
        <f t="shared" ca="1" si="112"/>
        <v>0</v>
      </c>
      <c r="DL76" s="387">
        <f t="shared" ca="1" si="112"/>
        <v>0</v>
      </c>
      <c r="DM76" s="387">
        <f t="shared" ca="1" si="112"/>
        <v>0</v>
      </c>
      <c r="DN76" s="387">
        <f t="shared" ca="1" si="112"/>
        <v>0</v>
      </c>
      <c r="DO76" s="387">
        <f t="shared" ca="1" si="112"/>
        <v>0</v>
      </c>
      <c r="DP76" s="387">
        <f t="shared" ca="1" si="113"/>
        <v>0</v>
      </c>
      <c r="DQ76" s="387">
        <f t="shared" ca="1" si="113"/>
        <v>0</v>
      </c>
      <c r="DR76" s="387">
        <f t="shared" ca="1" si="113"/>
        <v>0</v>
      </c>
      <c r="DS76" s="387">
        <f t="shared" ca="1" si="113"/>
        <v>0</v>
      </c>
      <c r="DT76" s="387">
        <f t="shared" ca="1" si="113"/>
        <v>0</v>
      </c>
      <c r="DU76" s="387">
        <f t="shared" ca="1" si="113"/>
        <v>0</v>
      </c>
      <c r="DV76" s="387">
        <f t="shared" ca="1" si="113"/>
        <v>0</v>
      </c>
      <c r="DW76" s="387">
        <f t="shared" ca="1" si="113"/>
        <v>0</v>
      </c>
      <c r="DX76" s="387">
        <f t="shared" ca="1" si="113"/>
        <v>0</v>
      </c>
      <c r="DY76" s="387">
        <f t="shared" ca="1" si="113"/>
        <v>0</v>
      </c>
      <c r="DZ76" s="387">
        <f t="shared" ca="1" si="114"/>
        <v>0</v>
      </c>
      <c r="EA76" s="387">
        <f t="shared" ca="1" si="114"/>
        <v>0</v>
      </c>
      <c r="EB76" s="387">
        <f t="shared" ca="1" si="114"/>
        <v>0</v>
      </c>
      <c r="EC76" s="387">
        <f t="shared" ca="1" si="114"/>
        <v>0</v>
      </c>
      <c r="ED76" s="387">
        <f t="shared" ca="1" si="114"/>
        <v>0</v>
      </c>
      <c r="EE76" s="387">
        <f t="shared" ca="1" si="114"/>
        <v>0</v>
      </c>
      <c r="EF76" s="387">
        <f t="shared" ca="1" si="114"/>
        <v>0</v>
      </c>
      <c r="EG76" s="387">
        <f t="shared" ca="1" si="114"/>
        <v>0</v>
      </c>
      <c r="EH76" s="387">
        <f t="shared" ca="1" si="114"/>
        <v>0</v>
      </c>
      <c r="EI76" s="387">
        <f t="shared" ca="1" si="114"/>
        <v>0</v>
      </c>
      <c r="EJ76" s="387">
        <f t="shared" ca="1" si="114"/>
        <v>0</v>
      </c>
      <c r="EK76" s="387">
        <f t="shared" ca="1" si="114"/>
        <v>0</v>
      </c>
      <c r="EL76" s="387">
        <f t="shared" ca="1" si="114"/>
        <v>0</v>
      </c>
      <c r="EM76" s="387">
        <f t="shared" ca="1" si="114"/>
        <v>0</v>
      </c>
      <c r="EO76" s="695">
        <f t="shared" si="128"/>
        <v>1</v>
      </c>
      <c r="EP76" s="119">
        <f t="shared" si="129"/>
        <v>1</v>
      </c>
    </row>
    <row r="77" spans="1:146">
      <c r="A77" s="122">
        <v>70</v>
      </c>
      <c r="B77" s="550"/>
      <c r="C77" s="529"/>
      <c r="D77" s="530"/>
      <c r="E77" s="530"/>
      <c r="F77" s="531"/>
      <c r="G77" s="532" t="s">
        <v>381</v>
      </c>
      <c r="H77" s="529"/>
      <c r="I77" s="540"/>
      <c r="J77" s="540"/>
      <c r="K77" s="539"/>
      <c r="L77" s="747">
        <f>IF(ISBLANK(K77),,IF(K77&lt;'Grille des taux interet'!$B$2,'Grille des taux interet'!$C$2,IF(K77&lt;'Grille des taux interet'!$B$3,'Grille des taux interet'!$C$3,IF(K77&lt;'Grille des taux interet'!B$4,'Grille des taux interet'!$C$4,IF(K77&lt;='Grille des taux interet'!$B$5,'Grille des taux interet'!$C$5,"RIEN")))))</f>
        <v>0</v>
      </c>
      <c r="M77" s="602">
        <f t="shared" si="115"/>
        <v>0</v>
      </c>
      <c r="N77" s="663" t="str">
        <f t="shared" si="127"/>
        <v/>
      </c>
      <c r="O77" s="649"/>
      <c r="P77" s="649"/>
      <c r="Q77" s="649"/>
      <c r="R77" s="649"/>
      <c r="S77" s="656"/>
      <c r="T77" s="385">
        <f t="shared" ca="1" si="116"/>
        <v>0</v>
      </c>
      <c r="U77" s="385">
        <f t="shared" ca="1" si="117"/>
        <v>0</v>
      </c>
      <c r="V77" s="386">
        <f t="shared" si="118"/>
        <v>0</v>
      </c>
      <c r="W77" s="386">
        <f t="shared" ca="1" si="119"/>
        <v>0</v>
      </c>
      <c r="X77" s="386">
        <f t="shared" ca="1" si="120"/>
        <v>0</v>
      </c>
      <c r="Y77" s="389">
        <f t="shared" si="121"/>
        <v>1900</v>
      </c>
      <c r="Z77" s="387">
        <f t="shared" ca="1" si="105"/>
        <v>0</v>
      </c>
      <c r="AA77" s="387">
        <f t="shared" ca="1" si="105"/>
        <v>0</v>
      </c>
      <c r="AB77" s="387">
        <f t="shared" ca="1" si="105"/>
        <v>0</v>
      </c>
      <c r="AC77" s="387">
        <f t="shared" ca="1" si="105"/>
        <v>0</v>
      </c>
      <c r="AD77" s="387">
        <f t="shared" ca="1" si="105"/>
        <v>0</v>
      </c>
      <c r="AE77" s="387">
        <f t="shared" ca="1" si="105"/>
        <v>0</v>
      </c>
      <c r="AF77" s="387">
        <f t="shared" ca="1" si="105"/>
        <v>0</v>
      </c>
      <c r="AG77" s="387">
        <f t="shared" ca="1" si="105"/>
        <v>0</v>
      </c>
      <c r="AH77" s="387">
        <f t="shared" ca="1" si="105"/>
        <v>0</v>
      </c>
      <c r="AI77" s="387">
        <f t="shared" ca="1" si="105"/>
        <v>0</v>
      </c>
      <c r="AJ77" s="387">
        <f t="shared" ca="1" si="106"/>
        <v>0</v>
      </c>
      <c r="AK77" s="387">
        <f t="shared" ca="1" si="106"/>
        <v>0</v>
      </c>
      <c r="AL77" s="387">
        <f t="shared" ca="1" si="106"/>
        <v>0</v>
      </c>
      <c r="AM77" s="387">
        <f t="shared" ca="1" si="106"/>
        <v>0</v>
      </c>
      <c r="AN77" s="387">
        <f t="shared" ca="1" si="106"/>
        <v>0</v>
      </c>
      <c r="AO77" s="387">
        <f t="shared" ca="1" si="106"/>
        <v>0</v>
      </c>
      <c r="AP77" s="387">
        <f t="shared" ca="1" si="106"/>
        <v>0</v>
      </c>
      <c r="AQ77" s="387">
        <f t="shared" ca="1" si="106"/>
        <v>0</v>
      </c>
      <c r="AR77" s="387">
        <f t="shared" ca="1" si="106"/>
        <v>0</v>
      </c>
      <c r="AS77" s="387">
        <f t="shared" ca="1" si="106"/>
        <v>0</v>
      </c>
      <c r="AT77" s="387">
        <f t="shared" ca="1" si="107"/>
        <v>0</v>
      </c>
      <c r="AU77" s="387">
        <f t="shared" ca="1" si="107"/>
        <v>0</v>
      </c>
      <c r="AV77" s="387">
        <f t="shared" ca="1" si="107"/>
        <v>0</v>
      </c>
      <c r="AW77" s="387">
        <f t="shared" ca="1" si="107"/>
        <v>0</v>
      </c>
      <c r="AX77" s="387">
        <f t="shared" ca="1" si="107"/>
        <v>0</v>
      </c>
      <c r="AY77" s="387">
        <f t="shared" ca="1" si="107"/>
        <v>0</v>
      </c>
      <c r="AZ77" s="387">
        <f t="shared" ca="1" si="107"/>
        <v>0</v>
      </c>
      <c r="BA77" s="387">
        <f t="shared" ca="1" si="107"/>
        <v>0</v>
      </c>
      <c r="BB77" s="387">
        <f t="shared" ca="1" si="107"/>
        <v>0</v>
      </c>
      <c r="BC77" s="387">
        <f t="shared" ca="1" si="107"/>
        <v>0</v>
      </c>
      <c r="BD77" s="387">
        <f t="shared" ca="1" si="108"/>
        <v>0</v>
      </c>
      <c r="BE77" s="387">
        <f t="shared" ca="1" si="108"/>
        <v>0</v>
      </c>
      <c r="BF77" s="387">
        <f t="shared" ca="1" si="108"/>
        <v>0</v>
      </c>
      <c r="BG77" s="387">
        <f t="shared" ca="1" si="108"/>
        <v>0</v>
      </c>
      <c r="BH77" s="387">
        <f t="shared" ca="1" si="108"/>
        <v>0</v>
      </c>
      <c r="BI77" s="387">
        <f t="shared" ca="1" si="108"/>
        <v>0</v>
      </c>
      <c r="BJ77" s="387">
        <f t="shared" ca="1" si="108"/>
        <v>0</v>
      </c>
      <c r="BK77" s="387">
        <f t="shared" ca="1" si="108"/>
        <v>0</v>
      </c>
      <c r="BL77" s="387">
        <f t="shared" ca="1" si="108"/>
        <v>0</v>
      </c>
      <c r="BM77" s="387">
        <f t="shared" ca="1" si="108"/>
        <v>0</v>
      </c>
      <c r="BN77" s="387">
        <f t="shared" ca="1" si="109"/>
        <v>0</v>
      </c>
      <c r="BO77" s="387">
        <f t="shared" ca="1" si="109"/>
        <v>0</v>
      </c>
      <c r="BP77" s="387">
        <f t="shared" ca="1" si="109"/>
        <v>0</v>
      </c>
      <c r="BQ77" s="387">
        <f t="shared" ca="1" si="109"/>
        <v>0</v>
      </c>
      <c r="BR77" s="387">
        <f t="shared" ca="1" si="109"/>
        <v>0</v>
      </c>
      <c r="BS77" s="387">
        <f t="shared" ca="1" si="109"/>
        <v>0</v>
      </c>
      <c r="BT77" s="387">
        <f t="shared" ca="1" si="109"/>
        <v>0</v>
      </c>
      <c r="BU77" s="387">
        <f t="shared" ca="1" si="109"/>
        <v>0</v>
      </c>
      <c r="BV77" s="387">
        <f t="shared" ca="1" si="109"/>
        <v>0</v>
      </c>
      <c r="BW77" s="387">
        <f t="shared" ca="1" si="109"/>
        <v>0</v>
      </c>
      <c r="BX77" s="387">
        <f t="shared" ca="1" si="109"/>
        <v>0</v>
      </c>
      <c r="BY77" s="387">
        <f t="shared" ca="1" si="109"/>
        <v>0</v>
      </c>
      <c r="BZ77" s="387">
        <f t="shared" ca="1" si="109"/>
        <v>0</v>
      </c>
      <c r="CA77" s="387">
        <f t="shared" ca="1" si="109"/>
        <v>0</v>
      </c>
      <c r="CF77" s="385">
        <f t="shared" ca="1" si="122"/>
        <v>0</v>
      </c>
      <c r="CG77" s="385">
        <f t="shared" ca="1" si="123"/>
        <v>0</v>
      </c>
      <c r="CH77" s="386">
        <f t="shared" si="124"/>
        <v>0</v>
      </c>
      <c r="CI77" s="386">
        <f t="shared" ca="1" si="125"/>
        <v>0</v>
      </c>
      <c r="CJ77" s="386">
        <f t="shared" ca="1" si="126"/>
        <v>0</v>
      </c>
      <c r="CK77" s="389"/>
      <c r="CL77" s="387">
        <f t="shared" ca="1" si="110"/>
        <v>0</v>
      </c>
      <c r="CM77" s="387">
        <f t="shared" ca="1" si="110"/>
        <v>0</v>
      </c>
      <c r="CN77" s="387">
        <f t="shared" ca="1" si="110"/>
        <v>0</v>
      </c>
      <c r="CO77" s="387">
        <f t="shared" ca="1" si="110"/>
        <v>0</v>
      </c>
      <c r="CP77" s="387">
        <f t="shared" ca="1" si="110"/>
        <v>0</v>
      </c>
      <c r="CQ77" s="387">
        <f t="shared" ca="1" si="110"/>
        <v>0</v>
      </c>
      <c r="CR77" s="387">
        <f t="shared" ca="1" si="110"/>
        <v>0</v>
      </c>
      <c r="CS77" s="387">
        <f t="shared" ca="1" si="110"/>
        <v>0</v>
      </c>
      <c r="CT77" s="387">
        <f t="shared" ca="1" si="110"/>
        <v>0</v>
      </c>
      <c r="CU77" s="387">
        <f t="shared" ca="1" si="110"/>
        <v>0</v>
      </c>
      <c r="CV77" s="387">
        <f t="shared" ca="1" si="111"/>
        <v>0</v>
      </c>
      <c r="CW77" s="387">
        <f t="shared" ca="1" si="111"/>
        <v>0</v>
      </c>
      <c r="CX77" s="387">
        <f t="shared" ca="1" si="111"/>
        <v>0</v>
      </c>
      <c r="CY77" s="387">
        <f t="shared" ca="1" si="111"/>
        <v>0</v>
      </c>
      <c r="CZ77" s="387">
        <f t="shared" ca="1" si="111"/>
        <v>0</v>
      </c>
      <c r="DA77" s="387">
        <f t="shared" ca="1" si="111"/>
        <v>0</v>
      </c>
      <c r="DB77" s="387">
        <f t="shared" ca="1" si="111"/>
        <v>0</v>
      </c>
      <c r="DC77" s="387">
        <f t="shared" ca="1" si="111"/>
        <v>0</v>
      </c>
      <c r="DD77" s="387">
        <f t="shared" ca="1" si="111"/>
        <v>0</v>
      </c>
      <c r="DE77" s="387">
        <f t="shared" ca="1" si="111"/>
        <v>0</v>
      </c>
      <c r="DF77" s="387">
        <f t="shared" ca="1" si="112"/>
        <v>0</v>
      </c>
      <c r="DG77" s="387">
        <f t="shared" ca="1" si="112"/>
        <v>0</v>
      </c>
      <c r="DH77" s="387">
        <f t="shared" ca="1" si="112"/>
        <v>0</v>
      </c>
      <c r="DI77" s="387">
        <f t="shared" ca="1" si="112"/>
        <v>0</v>
      </c>
      <c r="DJ77" s="387">
        <f t="shared" ca="1" si="112"/>
        <v>0</v>
      </c>
      <c r="DK77" s="387">
        <f t="shared" ca="1" si="112"/>
        <v>0</v>
      </c>
      <c r="DL77" s="387">
        <f t="shared" ca="1" si="112"/>
        <v>0</v>
      </c>
      <c r="DM77" s="387">
        <f t="shared" ca="1" si="112"/>
        <v>0</v>
      </c>
      <c r="DN77" s="387">
        <f t="shared" ca="1" si="112"/>
        <v>0</v>
      </c>
      <c r="DO77" s="387">
        <f t="shared" ca="1" si="112"/>
        <v>0</v>
      </c>
      <c r="DP77" s="387">
        <f t="shared" ca="1" si="113"/>
        <v>0</v>
      </c>
      <c r="DQ77" s="387">
        <f t="shared" ca="1" si="113"/>
        <v>0</v>
      </c>
      <c r="DR77" s="387">
        <f t="shared" ca="1" si="113"/>
        <v>0</v>
      </c>
      <c r="DS77" s="387">
        <f t="shared" ca="1" si="113"/>
        <v>0</v>
      </c>
      <c r="DT77" s="387">
        <f t="shared" ca="1" si="113"/>
        <v>0</v>
      </c>
      <c r="DU77" s="387">
        <f t="shared" ca="1" si="113"/>
        <v>0</v>
      </c>
      <c r="DV77" s="387">
        <f t="shared" ca="1" si="113"/>
        <v>0</v>
      </c>
      <c r="DW77" s="387">
        <f t="shared" ca="1" si="113"/>
        <v>0</v>
      </c>
      <c r="DX77" s="387">
        <f t="shared" ca="1" si="113"/>
        <v>0</v>
      </c>
      <c r="DY77" s="387">
        <f t="shared" ca="1" si="113"/>
        <v>0</v>
      </c>
      <c r="DZ77" s="387">
        <f t="shared" ca="1" si="114"/>
        <v>0</v>
      </c>
      <c r="EA77" s="387">
        <f t="shared" ca="1" si="114"/>
        <v>0</v>
      </c>
      <c r="EB77" s="387">
        <f t="shared" ca="1" si="114"/>
        <v>0</v>
      </c>
      <c r="EC77" s="387">
        <f t="shared" ca="1" si="114"/>
        <v>0</v>
      </c>
      <c r="ED77" s="387">
        <f t="shared" ca="1" si="114"/>
        <v>0</v>
      </c>
      <c r="EE77" s="387">
        <f t="shared" ca="1" si="114"/>
        <v>0</v>
      </c>
      <c r="EF77" s="387">
        <f t="shared" ca="1" si="114"/>
        <v>0</v>
      </c>
      <c r="EG77" s="387">
        <f t="shared" ca="1" si="114"/>
        <v>0</v>
      </c>
      <c r="EH77" s="387">
        <f t="shared" ca="1" si="114"/>
        <v>0</v>
      </c>
      <c r="EI77" s="387">
        <f t="shared" ca="1" si="114"/>
        <v>0</v>
      </c>
      <c r="EJ77" s="387">
        <f t="shared" ca="1" si="114"/>
        <v>0</v>
      </c>
      <c r="EK77" s="387">
        <f t="shared" ca="1" si="114"/>
        <v>0</v>
      </c>
      <c r="EL77" s="387">
        <f t="shared" ca="1" si="114"/>
        <v>0</v>
      </c>
      <c r="EM77" s="387">
        <f t="shared" ca="1" si="114"/>
        <v>0</v>
      </c>
      <c r="EO77" s="695">
        <f t="shared" si="128"/>
        <v>1</v>
      </c>
      <c r="EP77" s="119">
        <f t="shared" si="129"/>
        <v>1</v>
      </c>
    </row>
    <row r="78" spans="1:146">
      <c r="A78" s="122">
        <v>71</v>
      </c>
      <c r="B78" s="550"/>
      <c r="C78" s="529"/>
      <c r="D78" s="530"/>
      <c r="E78" s="530"/>
      <c r="F78" s="531"/>
      <c r="G78" s="532" t="s">
        <v>381</v>
      </c>
      <c r="H78" s="529"/>
      <c r="I78" s="540"/>
      <c r="J78" s="540"/>
      <c r="K78" s="539"/>
      <c r="L78" s="747">
        <f>IF(ISBLANK(K78),,IF(K78&lt;'Grille des taux interet'!$B$2,'Grille des taux interet'!$C$2,IF(K78&lt;'Grille des taux interet'!$B$3,'Grille des taux interet'!$C$3,IF(K78&lt;'Grille des taux interet'!B$4,'Grille des taux interet'!$C$4,IF(K78&lt;='Grille des taux interet'!$B$5,'Grille des taux interet'!$C$5,"RIEN")))))</f>
        <v>0</v>
      </c>
      <c r="M78" s="602">
        <f t="shared" si="115"/>
        <v>0</v>
      </c>
      <c r="N78" s="663" t="str">
        <f t="shared" si="127"/>
        <v/>
      </c>
      <c r="O78" s="649"/>
      <c r="P78" s="649"/>
      <c r="Q78" s="649"/>
      <c r="R78" s="649"/>
      <c r="S78" s="656"/>
      <c r="T78" s="385">
        <f t="shared" ca="1" si="116"/>
        <v>0</v>
      </c>
      <c r="U78" s="385">
        <f t="shared" ca="1" si="117"/>
        <v>0</v>
      </c>
      <c r="V78" s="386">
        <f t="shared" si="118"/>
        <v>0</v>
      </c>
      <c r="W78" s="386">
        <f t="shared" ca="1" si="119"/>
        <v>0</v>
      </c>
      <c r="X78" s="386">
        <f t="shared" ca="1" si="120"/>
        <v>0</v>
      </c>
      <c r="Y78" s="389">
        <f t="shared" si="121"/>
        <v>1900</v>
      </c>
      <c r="Z78" s="387">
        <f t="shared" ref="Z78:AI87" ca="1" si="130">IF(OR(Z$6&lt;YEAR($T78),Z$6&gt;YEAR($U78)),0,IF(AND(Z$6&gt;YEAR($T78),Z$6&lt;YEAR($U78)),$V78,IF(Z$6=YEAR($T78),$W78,IF(Z$6=YEAR($U78),IF($X78=0,$V78,$X78)))))</f>
        <v>0</v>
      </c>
      <c r="AA78" s="387">
        <f t="shared" ca="1" si="130"/>
        <v>0</v>
      </c>
      <c r="AB78" s="387">
        <f t="shared" ca="1" si="130"/>
        <v>0</v>
      </c>
      <c r="AC78" s="387">
        <f t="shared" ca="1" si="130"/>
        <v>0</v>
      </c>
      <c r="AD78" s="387">
        <f t="shared" ca="1" si="130"/>
        <v>0</v>
      </c>
      <c r="AE78" s="387">
        <f t="shared" ca="1" si="130"/>
        <v>0</v>
      </c>
      <c r="AF78" s="387">
        <f t="shared" ca="1" si="130"/>
        <v>0</v>
      </c>
      <c r="AG78" s="387">
        <f t="shared" ca="1" si="130"/>
        <v>0</v>
      </c>
      <c r="AH78" s="387">
        <f t="shared" ca="1" si="130"/>
        <v>0</v>
      </c>
      <c r="AI78" s="387">
        <f t="shared" ca="1" si="130"/>
        <v>0</v>
      </c>
      <c r="AJ78" s="387">
        <f t="shared" ref="AJ78:AS87" ca="1" si="131">IF(OR(AJ$6&lt;YEAR($T78),AJ$6&gt;YEAR($U78)),0,IF(AND(AJ$6&gt;YEAR($T78),AJ$6&lt;YEAR($U78)),$V78,IF(AJ$6=YEAR($T78),$W78,IF(AJ$6=YEAR($U78),IF($X78=0,$V78,$X78)))))</f>
        <v>0</v>
      </c>
      <c r="AK78" s="387">
        <f t="shared" ca="1" si="131"/>
        <v>0</v>
      </c>
      <c r="AL78" s="387">
        <f t="shared" ca="1" si="131"/>
        <v>0</v>
      </c>
      <c r="AM78" s="387">
        <f t="shared" ca="1" si="131"/>
        <v>0</v>
      </c>
      <c r="AN78" s="387">
        <f t="shared" ca="1" si="131"/>
        <v>0</v>
      </c>
      <c r="AO78" s="387">
        <f t="shared" ca="1" si="131"/>
        <v>0</v>
      </c>
      <c r="AP78" s="387">
        <f t="shared" ca="1" si="131"/>
        <v>0</v>
      </c>
      <c r="AQ78" s="387">
        <f t="shared" ca="1" si="131"/>
        <v>0</v>
      </c>
      <c r="AR78" s="387">
        <f t="shared" ca="1" si="131"/>
        <v>0</v>
      </c>
      <c r="AS78" s="387">
        <f t="shared" ca="1" si="131"/>
        <v>0</v>
      </c>
      <c r="AT78" s="387">
        <f t="shared" ref="AT78:BC87" ca="1" si="132">IF(OR(AT$6&lt;YEAR($T78),AT$6&gt;YEAR($U78)),0,IF(AND(AT$6&gt;YEAR($T78),AT$6&lt;YEAR($U78)),$V78,IF(AT$6=YEAR($T78),$W78,IF(AT$6=YEAR($U78),IF($X78=0,$V78,$X78)))))</f>
        <v>0</v>
      </c>
      <c r="AU78" s="387">
        <f t="shared" ca="1" si="132"/>
        <v>0</v>
      </c>
      <c r="AV78" s="387">
        <f t="shared" ca="1" si="132"/>
        <v>0</v>
      </c>
      <c r="AW78" s="387">
        <f t="shared" ca="1" si="132"/>
        <v>0</v>
      </c>
      <c r="AX78" s="387">
        <f t="shared" ca="1" si="132"/>
        <v>0</v>
      </c>
      <c r="AY78" s="387">
        <f t="shared" ca="1" si="132"/>
        <v>0</v>
      </c>
      <c r="AZ78" s="387">
        <f t="shared" ca="1" si="132"/>
        <v>0</v>
      </c>
      <c r="BA78" s="387">
        <f t="shared" ca="1" si="132"/>
        <v>0</v>
      </c>
      <c r="BB78" s="387">
        <f t="shared" ca="1" si="132"/>
        <v>0</v>
      </c>
      <c r="BC78" s="387">
        <f t="shared" ca="1" si="132"/>
        <v>0</v>
      </c>
      <c r="BD78" s="387">
        <f t="shared" ref="BD78:BM87" ca="1" si="133">IF(OR(BD$6&lt;YEAR($T78),BD$6&gt;YEAR($U78)),0,IF(AND(BD$6&gt;YEAR($T78),BD$6&lt;YEAR($U78)),$V78,IF(BD$6=YEAR($T78),$W78,IF(BD$6=YEAR($U78),IF($X78=0,$V78,$X78)))))</f>
        <v>0</v>
      </c>
      <c r="BE78" s="387">
        <f t="shared" ca="1" si="133"/>
        <v>0</v>
      </c>
      <c r="BF78" s="387">
        <f t="shared" ca="1" si="133"/>
        <v>0</v>
      </c>
      <c r="BG78" s="387">
        <f t="shared" ca="1" si="133"/>
        <v>0</v>
      </c>
      <c r="BH78" s="387">
        <f t="shared" ca="1" si="133"/>
        <v>0</v>
      </c>
      <c r="BI78" s="387">
        <f t="shared" ca="1" si="133"/>
        <v>0</v>
      </c>
      <c r="BJ78" s="387">
        <f t="shared" ca="1" si="133"/>
        <v>0</v>
      </c>
      <c r="BK78" s="387">
        <f t="shared" ca="1" si="133"/>
        <v>0</v>
      </c>
      <c r="BL78" s="387">
        <f t="shared" ca="1" si="133"/>
        <v>0</v>
      </c>
      <c r="BM78" s="387">
        <f t="shared" ca="1" si="133"/>
        <v>0</v>
      </c>
      <c r="BN78" s="387">
        <f t="shared" ref="BN78:CA87" ca="1" si="134">IF(OR(BN$6&lt;YEAR($T78),BN$6&gt;YEAR($U78)),0,IF(AND(BN$6&gt;YEAR($T78),BN$6&lt;YEAR($U78)),$V78,IF(BN$6=YEAR($T78),$W78,IF(BN$6=YEAR($U78),IF($X78=0,$V78,$X78)))))</f>
        <v>0</v>
      </c>
      <c r="BO78" s="387">
        <f t="shared" ca="1" si="134"/>
        <v>0</v>
      </c>
      <c r="BP78" s="387">
        <f t="shared" ca="1" si="134"/>
        <v>0</v>
      </c>
      <c r="BQ78" s="387">
        <f t="shared" ca="1" si="134"/>
        <v>0</v>
      </c>
      <c r="BR78" s="387">
        <f t="shared" ca="1" si="134"/>
        <v>0</v>
      </c>
      <c r="BS78" s="387">
        <f t="shared" ca="1" si="134"/>
        <v>0</v>
      </c>
      <c r="BT78" s="387">
        <f t="shared" ca="1" si="134"/>
        <v>0</v>
      </c>
      <c r="BU78" s="387">
        <f t="shared" ca="1" si="134"/>
        <v>0</v>
      </c>
      <c r="BV78" s="387">
        <f t="shared" ca="1" si="134"/>
        <v>0</v>
      </c>
      <c r="BW78" s="387">
        <f t="shared" ca="1" si="134"/>
        <v>0</v>
      </c>
      <c r="BX78" s="387">
        <f t="shared" ca="1" si="134"/>
        <v>0</v>
      </c>
      <c r="BY78" s="387">
        <f t="shared" ca="1" si="134"/>
        <v>0</v>
      </c>
      <c r="BZ78" s="387">
        <f t="shared" ca="1" si="134"/>
        <v>0</v>
      </c>
      <c r="CA78" s="387">
        <f t="shared" ca="1" si="134"/>
        <v>0</v>
      </c>
      <c r="CF78" s="385">
        <f t="shared" ca="1" si="122"/>
        <v>0</v>
      </c>
      <c r="CG78" s="385">
        <f t="shared" ca="1" si="123"/>
        <v>0</v>
      </c>
      <c r="CH78" s="386">
        <f t="shared" si="124"/>
        <v>0</v>
      </c>
      <c r="CI78" s="386">
        <f t="shared" ca="1" si="125"/>
        <v>0</v>
      </c>
      <c r="CJ78" s="386">
        <f t="shared" ca="1" si="126"/>
        <v>0</v>
      </c>
      <c r="CK78" s="389"/>
      <c r="CL78" s="387">
        <f t="shared" ref="CL78:CU87" ca="1" si="135">IF(OR(CL$6&lt;YEAR($T78),CL$6&gt;YEAR($U78)),0,IF(AND(CL$6&gt;YEAR($T78),CL$6&lt;YEAR($U78)),$CH78,IF(CL$6=YEAR($T78),$CI78,IF(CL$6=YEAR($U78),IF($CJ78=0,$CH78,$CJ78)))))</f>
        <v>0</v>
      </c>
      <c r="CM78" s="387">
        <f t="shared" ca="1" si="135"/>
        <v>0</v>
      </c>
      <c r="CN78" s="387">
        <f t="shared" ca="1" si="135"/>
        <v>0</v>
      </c>
      <c r="CO78" s="387">
        <f t="shared" ca="1" si="135"/>
        <v>0</v>
      </c>
      <c r="CP78" s="387">
        <f t="shared" ca="1" si="135"/>
        <v>0</v>
      </c>
      <c r="CQ78" s="387">
        <f t="shared" ca="1" si="135"/>
        <v>0</v>
      </c>
      <c r="CR78" s="387">
        <f t="shared" ca="1" si="135"/>
        <v>0</v>
      </c>
      <c r="CS78" s="387">
        <f t="shared" ca="1" si="135"/>
        <v>0</v>
      </c>
      <c r="CT78" s="387">
        <f t="shared" ca="1" si="135"/>
        <v>0</v>
      </c>
      <c r="CU78" s="387">
        <f t="shared" ca="1" si="135"/>
        <v>0</v>
      </c>
      <c r="CV78" s="387">
        <f t="shared" ref="CV78:DE87" ca="1" si="136">IF(OR(CV$6&lt;YEAR($T78),CV$6&gt;YEAR($U78)),0,IF(AND(CV$6&gt;YEAR($T78),CV$6&lt;YEAR($U78)),$CH78,IF(CV$6=YEAR($T78),$CI78,IF(CV$6=YEAR($U78),IF($CJ78=0,$CH78,$CJ78)))))</f>
        <v>0</v>
      </c>
      <c r="CW78" s="387">
        <f t="shared" ca="1" si="136"/>
        <v>0</v>
      </c>
      <c r="CX78" s="387">
        <f t="shared" ca="1" si="136"/>
        <v>0</v>
      </c>
      <c r="CY78" s="387">
        <f t="shared" ca="1" si="136"/>
        <v>0</v>
      </c>
      <c r="CZ78" s="387">
        <f t="shared" ca="1" si="136"/>
        <v>0</v>
      </c>
      <c r="DA78" s="387">
        <f t="shared" ca="1" si="136"/>
        <v>0</v>
      </c>
      <c r="DB78" s="387">
        <f t="shared" ca="1" si="136"/>
        <v>0</v>
      </c>
      <c r="DC78" s="387">
        <f t="shared" ca="1" si="136"/>
        <v>0</v>
      </c>
      <c r="DD78" s="387">
        <f t="shared" ca="1" si="136"/>
        <v>0</v>
      </c>
      <c r="DE78" s="387">
        <f t="shared" ca="1" si="136"/>
        <v>0</v>
      </c>
      <c r="DF78" s="387">
        <f t="shared" ref="DF78:DO87" ca="1" si="137">IF(OR(DF$6&lt;YEAR($T78),DF$6&gt;YEAR($U78)),0,IF(AND(DF$6&gt;YEAR($T78),DF$6&lt;YEAR($U78)),$CH78,IF(DF$6=YEAR($T78),$CI78,IF(DF$6=YEAR($U78),IF($CJ78=0,$CH78,$CJ78)))))</f>
        <v>0</v>
      </c>
      <c r="DG78" s="387">
        <f t="shared" ca="1" si="137"/>
        <v>0</v>
      </c>
      <c r="DH78" s="387">
        <f t="shared" ca="1" si="137"/>
        <v>0</v>
      </c>
      <c r="DI78" s="387">
        <f t="shared" ca="1" si="137"/>
        <v>0</v>
      </c>
      <c r="DJ78" s="387">
        <f t="shared" ca="1" si="137"/>
        <v>0</v>
      </c>
      <c r="DK78" s="387">
        <f t="shared" ca="1" si="137"/>
        <v>0</v>
      </c>
      <c r="DL78" s="387">
        <f t="shared" ca="1" si="137"/>
        <v>0</v>
      </c>
      <c r="DM78" s="387">
        <f t="shared" ca="1" si="137"/>
        <v>0</v>
      </c>
      <c r="DN78" s="387">
        <f t="shared" ca="1" si="137"/>
        <v>0</v>
      </c>
      <c r="DO78" s="387">
        <f t="shared" ca="1" si="137"/>
        <v>0</v>
      </c>
      <c r="DP78" s="387">
        <f t="shared" ref="DP78:DY87" ca="1" si="138">IF(OR(DP$6&lt;YEAR($T78),DP$6&gt;YEAR($U78)),0,IF(AND(DP$6&gt;YEAR($T78),DP$6&lt;YEAR($U78)),$CH78,IF(DP$6=YEAR($T78),$CI78,IF(DP$6=YEAR($U78),IF($CJ78=0,$CH78,$CJ78)))))</f>
        <v>0</v>
      </c>
      <c r="DQ78" s="387">
        <f t="shared" ca="1" si="138"/>
        <v>0</v>
      </c>
      <c r="DR78" s="387">
        <f t="shared" ca="1" si="138"/>
        <v>0</v>
      </c>
      <c r="DS78" s="387">
        <f t="shared" ca="1" si="138"/>
        <v>0</v>
      </c>
      <c r="DT78" s="387">
        <f t="shared" ca="1" si="138"/>
        <v>0</v>
      </c>
      <c r="DU78" s="387">
        <f t="shared" ca="1" si="138"/>
        <v>0</v>
      </c>
      <c r="DV78" s="387">
        <f t="shared" ca="1" si="138"/>
        <v>0</v>
      </c>
      <c r="DW78" s="387">
        <f t="shared" ca="1" si="138"/>
        <v>0</v>
      </c>
      <c r="DX78" s="387">
        <f t="shared" ca="1" si="138"/>
        <v>0</v>
      </c>
      <c r="DY78" s="387">
        <f t="shared" ca="1" si="138"/>
        <v>0</v>
      </c>
      <c r="DZ78" s="387">
        <f t="shared" ref="DZ78:EM87" ca="1" si="139">IF(OR(DZ$6&lt;YEAR($T78),DZ$6&gt;YEAR($U78)),0,IF(AND(DZ$6&gt;YEAR($T78),DZ$6&lt;YEAR($U78)),$CH78,IF(DZ$6=YEAR($T78),$CI78,IF(DZ$6=YEAR($U78),IF($CJ78=0,$CH78,$CJ78)))))</f>
        <v>0</v>
      </c>
      <c r="EA78" s="387">
        <f t="shared" ca="1" si="139"/>
        <v>0</v>
      </c>
      <c r="EB78" s="387">
        <f t="shared" ca="1" si="139"/>
        <v>0</v>
      </c>
      <c r="EC78" s="387">
        <f t="shared" ca="1" si="139"/>
        <v>0</v>
      </c>
      <c r="ED78" s="387">
        <f t="shared" ca="1" si="139"/>
        <v>0</v>
      </c>
      <c r="EE78" s="387">
        <f t="shared" ca="1" si="139"/>
        <v>0</v>
      </c>
      <c r="EF78" s="387">
        <f t="shared" ca="1" si="139"/>
        <v>0</v>
      </c>
      <c r="EG78" s="387">
        <f t="shared" ca="1" si="139"/>
        <v>0</v>
      </c>
      <c r="EH78" s="387">
        <f t="shared" ca="1" si="139"/>
        <v>0</v>
      </c>
      <c r="EI78" s="387">
        <f t="shared" ca="1" si="139"/>
        <v>0</v>
      </c>
      <c r="EJ78" s="387">
        <f t="shared" ca="1" si="139"/>
        <v>0</v>
      </c>
      <c r="EK78" s="387">
        <f t="shared" ca="1" si="139"/>
        <v>0</v>
      </c>
      <c r="EL78" s="387">
        <f t="shared" ca="1" si="139"/>
        <v>0</v>
      </c>
      <c r="EM78" s="387">
        <f t="shared" ca="1" si="139"/>
        <v>0</v>
      </c>
      <c r="EO78" s="695">
        <f t="shared" si="128"/>
        <v>1</v>
      </c>
      <c r="EP78" s="119">
        <f t="shared" si="129"/>
        <v>1</v>
      </c>
    </row>
    <row r="79" spans="1:146">
      <c r="A79" s="122">
        <v>72</v>
      </c>
      <c r="B79" s="550"/>
      <c r="C79" s="529"/>
      <c r="D79" s="530"/>
      <c r="E79" s="530"/>
      <c r="F79" s="531"/>
      <c r="G79" s="532" t="s">
        <v>381</v>
      </c>
      <c r="H79" s="529"/>
      <c r="I79" s="540"/>
      <c r="J79" s="540"/>
      <c r="K79" s="539"/>
      <c r="L79" s="747">
        <f>IF(ISBLANK(K79),,IF(K79&lt;'Grille des taux interet'!$B$2,'Grille des taux interet'!$C$2,IF(K79&lt;'Grille des taux interet'!$B$3,'Grille des taux interet'!$C$3,IF(K79&lt;'Grille des taux interet'!B$4,'Grille des taux interet'!$C$4,IF(K79&lt;='Grille des taux interet'!$B$5,'Grille des taux interet'!$C$5,"RIEN")))))</f>
        <v>0</v>
      </c>
      <c r="M79" s="602">
        <f t="shared" si="115"/>
        <v>0</v>
      </c>
      <c r="N79" s="663" t="str">
        <f t="shared" si="127"/>
        <v/>
      </c>
      <c r="O79" s="649"/>
      <c r="P79" s="649"/>
      <c r="Q79" s="649"/>
      <c r="R79" s="649"/>
      <c r="S79" s="656"/>
      <c r="T79" s="385">
        <f t="shared" ca="1" si="116"/>
        <v>0</v>
      </c>
      <c r="U79" s="385">
        <f t="shared" ca="1" si="117"/>
        <v>0</v>
      </c>
      <c r="V79" s="386">
        <f t="shared" si="118"/>
        <v>0</v>
      </c>
      <c r="W79" s="386">
        <f t="shared" ca="1" si="119"/>
        <v>0</v>
      </c>
      <c r="X79" s="386">
        <f t="shared" ca="1" si="120"/>
        <v>0</v>
      </c>
      <c r="Y79" s="389">
        <f t="shared" si="121"/>
        <v>1900</v>
      </c>
      <c r="Z79" s="387">
        <f t="shared" ca="1" si="130"/>
        <v>0</v>
      </c>
      <c r="AA79" s="387">
        <f t="shared" ca="1" si="130"/>
        <v>0</v>
      </c>
      <c r="AB79" s="387">
        <f t="shared" ca="1" si="130"/>
        <v>0</v>
      </c>
      <c r="AC79" s="387">
        <f t="shared" ca="1" si="130"/>
        <v>0</v>
      </c>
      <c r="AD79" s="387">
        <f t="shared" ca="1" si="130"/>
        <v>0</v>
      </c>
      <c r="AE79" s="387">
        <f t="shared" ca="1" si="130"/>
        <v>0</v>
      </c>
      <c r="AF79" s="387">
        <f t="shared" ca="1" si="130"/>
        <v>0</v>
      </c>
      <c r="AG79" s="387">
        <f t="shared" ca="1" si="130"/>
        <v>0</v>
      </c>
      <c r="AH79" s="387">
        <f t="shared" ca="1" si="130"/>
        <v>0</v>
      </c>
      <c r="AI79" s="387">
        <f t="shared" ca="1" si="130"/>
        <v>0</v>
      </c>
      <c r="AJ79" s="387">
        <f t="shared" ca="1" si="131"/>
        <v>0</v>
      </c>
      <c r="AK79" s="387">
        <f t="shared" ca="1" si="131"/>
        <v>0</v>
      </c>
      <c r="AL79" s="387">
        <f t="shared" ca="1" si="131"/>
        <v>0</v>
      </c>
      <c r="AM79" s="387">
        <f t="shared" ca="1" si="131"/>
        <v>0</v>
      </c>
      <c r="AN79" s="387">
        <f t="shared" ca="1" si="131"/>
        <v>0</v>
      </c>
      <c r="AO79" s="387">
        <f t="shared" ca="1" si="131"/>
        <v>0</v>
      </c>
      <c r="AP79" s="387">
        <f t="shared" ca="1" si="131"/>
        <v>0</v>
      </c>
      <c r="AQ79" s="387">
        <f t="shared" ca="1" si="131"/>
        <v>0</v>
      </c>
      <c r="AR79" s="387">
        <f t="shared" ca="1" si="131"/>
        <v>0</v>
      </c>
      <c r="AS79" s="387">
        <f t="shared" ca="1" si="131"/>
        <v>0</v>
      </c>
      <c r="AT79" s="387">
        <f t="shared" ca="1" si="132"/>
        <v>0</v>
      </c>
      <c r="AU79" s="387">
        <f t="shared" ca="1" si="132"/>
        <v>0</v>
      </c>
      <c r="AV79" s="387">
        <f t="shared" ca="1" si="132"/>
        <v>0</v>
      </c>
      <c r="AW79" s="387">
        <f t="shared" ca="1" si="132"/>
        <v>0</v>
      </c>
      <c r="AX79" s="387">
        <f t="shared" ca="1" si="132"/>
        <v>0</v>
      </c>
      <c r="AY79" s="387">
        <f t="shared" ca="1" si="132"/>
        <v>0</v>
      </c>
      <c r="AZ79" s="387">
        <f t="shared" ca="1" si="132"/>
        <v>0</v>
      </c>
      <c r="BA79" s="387">
        <f t="shared" ca="1" si="132"/>
        <v>0</v>
      </c>
      <c r="BB79" s="387">
        <f t="shared" ca="1" si="132"/>
        <v>0</v>
      </c>
      <c r="BC79" s="387">
        <f t="shared" ca="1" si="132"/>
        <v>0</v>
      </c>
      <c r="BD79" s="387">
        <f t="shared" ca="1" si="133"/>
        <v>0</v>
      </c>
      <c r="BE79" s="387">
        <f t="shared" ca="1" si="133"/>
        <v>0</v>
      </c>
      <c r="BF79" s="387">
        <f t="shared" ca="1" si="133"/>
        <v>0</v>
      </c>
      <c r="BG79" s="387">
        <f t="shared" ca="1" si="133"/>
        <v>0</v>
      </c>
      <c r="BH79" s="387">
        <f t="shared" ca="1" si="133"/>
        <v>0</v>
      </c>
      <c r="BI79" s="387">
        <f t="shared" ca="1" si="133"/>
        <v>0</v>
      </c>
      <c r="BJ79" s="387">
        <f t="shared" ca="1" si="133"/>
        <v>0</v>
      </c>
      <c r="BK79" s="387">
        <f t="shared" ca="1" si="133"/>
        <v>0</v>
      </c>
      <c r="BL79" s="387">
        <f t="shared" ca="1" si="133"/>
        <v>0</v>
      </c>
      <c r="BM79" s="387">
        <f t="shared" ca="1" si="133"/>
        <v>0</v>
      </c>
      <c r="BN79" s="387">
        <f t="shared" ca="1" si="134"/>
        <v>0</v>
      </c>
      <c r="BO79" s="387">
        <f t="shared" ca="1" si="134"/>
        <v>0</v>
      </c>
      <c r="BP79" s="387">
        <f t="shared" ca="1" si="134"/>
        <v>0</v>
      </c>
      <c r="BQ79" s="387">
        <f t="shared" ca="1" si="134"/>
        <v>0</v>
      </c>
      <c r="BR79" s="387">
        <f t="shared" ca="1" si="134"/>
        <v>0</v>
      </c>
      <c r="BS79" s="387">
        <f t="shared" ca="1" si="134"/>
        <v>0</v>
      </c>
      <c r="BT79" s="387">
        <f t="shared" ca="1" si="134"/>
        <v>0</v>
      </c>
      <c r="BU79" s="387">
        <f t="shared" ca="1" si="134"/>
        <v>0</v>
      </c>
      <c r="BV79" s="387">
        <f t="shared" ca="1" si="134"/>
        <v>0</v>
      </c>
      <c r="BW79" s="387">
        <f t="shared" ca="1" si="134"/>
        <v>0</v>
      </c>
      <c r="BX79" s="387">
        <f t="shared" ca="1" si="134"/>
        <v>0</v>
      </c>
      <c r="BY79" s="387">
        <f t="shared" ca="1" si="134"/>
        <v>0</v>
      </c>
      <c r="BZ79" s="387">
        <f t="shared" ca="1" si="134"/>
        <v>0</v>
      </c>
      <c r="CA79" s="387">
        <f t="shared" ca="1" si="134"/>
        <v>0</v>
      </c>
      <c r="CF79" s="385">
        <f t="shared" ca="1" si="122"/>
        <v>0</v>
      </c>
      <c r="CG79" s="385">
        <f t="shared" ca="1" si="123"/>
        <v>0</v>
      </c>
      <c r="CH79" s="386">
        <f t="shared" si="124"/>
        <v>0</v>
      </c>
      <c r="CI79" s="386">
        <f t="shared" ca="1" si="125"/>
        <v>0</v>
      </c>
      <c r="CJ79" s="386">
        <f t="shared" ca="1" si="126"/>
        <v>0</v>
      </c>
      <c r="CK79" s="389"/>
      <c r="CL79" s="387">
        <f t="shared" ca="1" si="135"/>
        <v>0</v>
      </c>
      <c r="CM79" s="387">
        <f t="shared" ca="1" si="135"/>
        <v>0</v>
      </c>
      <c r="CN79" s="387">
        <f t="shared" ca="1" si="135"/>
        <v>0</v>
      </c>
      <c r="CO79" s="387">
        <f t="shared" ca="1" si="135"/>
        <v>0</v>
      </c>
      <c r="CP79" s="387">
        <f t="shared" ca="1" si="135"/>
        <v>0</v>
      </c>
      <c r="CQ79" s="387">
        <f t="shared" ca="1" si="135"/>
        <v>0</v>
      </c>
      <c r="CR79" s="387">
        <f t="shared" ca="1" si="135"/>
        <v>0</v>
      </c>
      <c r="CS79" s="387">
        <f t="shared" ca="1" si="135"/>
        <v>0</v>
      </c>
      <c r="CT79" s="387">
        <f t="shared" ca="1" si="135"/>
        <v>0</v>
      </c>
      <c r="CU79" s="387">
        <f t="shared" ca="1" si="135"/>
        <v>0</v>
      </c>
      <c r="CV79" s="387">
        <f t="shared" ca="1" si="136"/>
        <v>0</v>
      </c>
      <c r="CW79" s="387">
        <f t="shared" ca="1" si="136"/>
        <v>0</v>
      </c>
      <c r="CX79" s="387">
        <f t="shared" ca="1" si="136"/>
        <v>0</v>
      </c>
      <c r="CY79" s="387">
        <f t="shared" ca="1" si="136"/>
        <v>0</v>
      </c>
      <c r="CZ79" s="387">
        <f t="shared" ca="1" si="136"/>
        <v>0</v>
      </c>
      <c r="DA79" s="387">
        <f t="shared" ca="1" si="136"/>
        <v>0</v>
      </c>
      <c r="DB79" s="387">
        <f t="shared" ca="1" si="136"/>
        <v>0</v>
      </c>
      <c r="DC79" s="387">
        <f t="shared" ca="1" si="136"/>
        <v>0</v>
      </c>
      <c r="DD79" s="387">
        <f t="shared" ca="1" si="136"/>
        <v>0</v>
      </c>
      <c r="DE79" s="387">
        <f t="shared" ca="1" si="136"/>
        <v>0</v>
      </c>
      <c r="DF79" s="387">
        <f t="shared" ca="1" si="137"/>
        <v>0</v>
      </c>
      <c r="DG79" s="387">
        <f t="shared" ca="1" si="137"/>
        <v>0</v>
      </c>
      <c r="DH79" s="387">
        <f t="shared" ca="1" si="137"/>
        <v>0</v>
      </c>
      <c r="DI79" s="387">
        <f t="shared" ca="1" si="137"/>
        <v>0</v>
      </c>
      <c r="DJ79" s="387">
        <f t="shared" ca="1" si="137"/>
        <v>0</v>
      </c>
      <c r="DK79" s="387">
        <f t="shared" ca="1" si="137"/>
        <v>0</v>
      </c>
      <c r="DL79" s="387">
        <f t="shared" ca="1" si="137"/>
        <v>0</v>
      </c>
      <c r="DM79" s="387">
        <f t="shared" ca="1" si="137"/>
        <v>0</v>
      </c>
      <c r="DN79" s="387">
        <f t="shared" ca="1" si="137"/>
        <v>0</v>
      </c>
      <c r="DO79" s="387">
        <f t="shared" ca="1" si="137"/>
        <v>0</v>
      </c>
      <c r="DP79" s="387">
        <f t="shared" ca="1" si="138"/>
        <v>0</v>
      </c>
      <c r="DQ79" s="387">
        <f t="shared" ca="1" si="138"/>
        <v>0</v>
      </c>
      <c r="DR79" s="387">
        <f t="shared" ca="1" si="138"/>
        <v>0</v>
      </c>
      <c r="DS79" s="387">
        <f t="shared" ca="1" si="138"/>
        <v>0</v>
      </c>
      <c r="DT79" s="387">
        <f t="shared" ca="1" si="138"/>
        <v>0</v>
      </c>
      <c r="DU79" s="387">
        <f t="shared" ca="1" si="138"/>
        <v>0</v>
      </c>
      <c r="DV79" s="387">
        <f t="shared" ca="1" si="138"/>
        <v>0</v>
      </c>
      <c r="DW79" s="387">
        <f t="shared" ca="1" si="138"/>
        <v>0</v>
      </c>
      <c r="DX79" s="387">
        <f t="shared" ca="1" si="138"/>
        <v>0</v>
      </c>
      <c r="DY79" s="387">
        <f t="shared" ca="1" si="138"/>
        <v>0</v>
      </c>
      <c r="DZ79" s="387">
        <f t="shared" ca="1" si="139"/>
        <v>0</v>
      </c>
      <c r="EA79" s="387">
        <f t="shared" ca="1" si="139"/>
        <v>0</v>
      </c>
      <c r="EB79" s="387">
        <f t="shared" ca="1" si="139"/>
        <v>0</v>
      </c>
      <c r="EC79" s="387">
        <f t="shared" ca="1" si="139"/>
        <v>0</v>
      </c>
      <c r="ED79" s="387">
        <f t="shared" ca="1" si="139"/>
        <v>0</v>
      </c>
      <c r="EE79" s="387">
        <f t="shared" ca="1" si="139"/>
        <v>0</v>
      </c>
      <c r="EF79" s="387">
        <f t="shared" ca="1" si="139"/>
        <v>0</v>
      </c>
      <c r="EG79" s="387">
        <f t="shared" ca="1" si="139"/>
        <v>0</v>
      </c>
      <c r="EH79" s="387">
        <f t="shared" ca="1" si="139"/>
        <v>0</v>
      </c>
      <c r="EI79" s="387">
        <f t="shared" ca="1" si="139"/>
        <v>0</v>
      </c>
      <c r="EJ79" s="387">
        <f t="shared" ca="1" si="139"/>
        <v>0</v>
      </c>
      <c r="EK79" s="387">
        <f t="shared" ca="1" si="139"/>
        <v>0</v>
      </c>
      <c r="EL79" s="387">
        <f t="shared" ca="1" si="139"/>
        <v>0</v>
      </c>
      <c r="EM79" s="387">
        <f t="shared" ca="1" si="139"/>
        <v>0</v>
      </c>
      <c r="EO79" s="695">
        <f t="shared" si="128"/>
        <v>1</v>
      </c>
      <c r="EP79" s="119">
        <f t="shared" si="129"/>
        <v>1</v>
      </c>
    </row>
    <row r="80" spans="1:146">
      <c r="A80" s="122">
        <v>73</v>
      </c>
      <c r="B80" s="551"/>
      <c r="C80" s="529"/>
      <c r="D80" s="530"/>
      <c r="E80" s="530"/>
      <c r="F80" s="531"/>
      <c r="G80" s="532" t="s">
        <v>381</v>
      </c>
      <c r="H80" s="529"/>
      <c r="I80" s="540"/>
      <c r="J80" s="540"/>
      <c r="K80" s="539"/>
      <c r="L80" s="747">
        <f>IF(ISBLANK(K80),,IF(K80&lt;'Grille des taux interet'!$B$2,'Grille des taux interet'!$C$2,IF(K80&lt;'Grille des taux interet'!$B$3,'Grille des taux interet'!$C$3,IF(K80&lt;'Grille des taux interet'!B$4,'Grille des taux interet'!$C$4,IF(K80&lt;='Grille des taux interet'!$B$5,'Grille des taux interet'!$C$5,"RIEN")))))</f>
        <v>0</v>
      </c>
      <c r="M80" s="602">
        <f t="shared" si="115"/>
        <v>0</v>
      </c>
      <c r="N80" s="663" t="str">
        <f t="shared" si="127"/>
        <v/>
      </c>
      <c r="O80" s="649"/>
      <c r="P80" s="649"/>
      <c r="Q80" s="649"/>
      <c r="R80" s="649"/>
      <c r="S80" s="656"/>
      <c r="T80" s="385">
        <f t="shared" ca="1" si="116"/>
        <v>0</v>
      </c>
      <c r="U80" s="385">
        <f t="shared" ca="1" si="117"/>
        <v>0</v>
      </c>
      <c r="V80" s="386">
        <f t="shared" si="118"/>
        <v>0</v>
      </c>
      <c r="W80" s="386">
        <f t="shared" ca="1" si="119"/>
        <v>0</v>
      </c>
      <c r="X80" s="386">
        <f t="shared" ca="1" si="120"/>
        <v>0</v>
      </c>
      <c r="Y80" s="389">
        <f t="shared" si="121"/>
        <v>1900</v>
      </c>
      <c r="Z80" s="387">
        <f t="shared" ca="1" si="130"/>
        <v>0</v>
      </c>
      <c r="AA80" s="387">
        <f t="shared" ca="1" si="130"/>
        <v>0</v>
      </c>
      <c r="AB80" s="387">
        <f t="shared" ca="1" si="130"/>
        <v>0</v>
      </c>
      <c r="AC80" s="387">
        <f t="shared" ca="1" si="130"/>
        <v>0</v>
      </c>
      <c r="AD80" s="387">
        <f t="shared" ca="1" si="130"/>
        <v>0</v>
      </c>
      <c r="AE80" s="387">
        <f t="shared" ca="1" si="130"/>
        <v>0</v>
      </c>
      <c r="AF80" s="387">
        <f t="shared" ca="1" si="130"/>
        <v>0</v>
      </c>
      <c r="AG80" s="387">
        <f t="shared" ca="1" si="130"/>
        <v>0</v>
      </c>
      <c r="AH80" s="387">
        <f t="shared" ca="1" si="130"/>
        <v>0</v>
      </c>
      <c r="AI80" s="387">
        <f t="shared" ca="1" si="130"/>
        <v>0</v>
      </c>
      <c r="AJ80" s="387">
        <f t="shared" ca="1" si="131"/>
        <v>0</v>
      </c>
      <c r="AK80" s="387">
        <f t="shared" ca="1" si="131"/>
        <v>0</v>
      </c>
      <c r="AL80" s="387">
        <f t="shared" ca="1" si="131"/>
        <v>0</v>
      </c>
      <c r="AM80" s="387">
        <f t="shared" ca="1" si="131"/>
        <v>0</v>
      </c>
      <c r="AN80" s="387">
        <f t="shared" ca="1" si="131"/>
        <v>0</v>
      </c>
      <c r="AO80" s="387">
        <f t="shared" ca="1" si="131"/>
        <v>0</v>
      </c>
      <c r="AP80" s="387">
        <f t="shared" ca="1" si="131"/>
        <v>0</v>
      </c>
      <c r="AQ80" s="387">
        <f t="shared" ca="1" si="131"/>
        <v>0</v>
      </c>
      <c r="AR80" s="387">
        <f t="shared" ca="1" si="131"/>
        <v>0</v>
      </c>
      <c r="AS80" s="387">
        <f t="shared" ca="1" si="131"/>
        <v>0</v>
      </c>
      <c r="AT80" s="387">
        <f t="shared" ca="1" si="132"/>
        <v>0</v>
      </c>
      <c r="AU80" s="387">
        <f t="shared" ca="1" si="132"/>
        <v>0</v>
      </c>
      <c r="AV80" s="387">
        <f t="shared" ca="1" si="132"/>
        <v>0</v>
      </c>
      <c r="AW80" s="387">
        <f t="shared" ca="1" si="132"/>
        <v>0</v>
      </c>
      <c r="AX80" s="387">
        <f t="shared" ca="1" si="132"/>
        <v>0</v>
      </c>
      <c r="AY80" s="387">
        <f t="shared" ca="1" si="132"/>
        <v>0</v>
      </c>
      <c r="AZ80" s="387">
        <f t="shared" ca="1" si="132"/>
        <v>0</v>
      </c>
      <c r="BA80" s="387">
        <f t="shared" ca="1" si="132"/>
        <v>0</v>
      </c>
      <c r="BB80" s="387">
        <f t="shared" ca="1" si="132"/>
        <v>0</v>
      </c>
      <c r="BC80" s="387">
        <f t="shared" ca="1" si="132"/>
        <v>0</v>
      </c>
      <c r="BD80" s="387">
        <f t="shared" ca="1" si="133"/>
        <v>0</v>
      </c>
      <c r="BE80" s="387">
        <f t="shared" ca="1" si="133"/>
        <v>0</v>
      </c>
      <c r="BF80" s="387">
        <f t="shared" ca="1" si="133"/>
        <v>0</v>
      </c>
      <c r="BG80" s="387">
        <f t="shared" ca="1" si="133"/>
        <v>0</v>
      </c>
      <c r="BH80" s="387">
        <f t="shared" ca="1" si="133"/>
        <v>0</v>
      </c>
      <c r="BI80" s="387">
        <f t="shared" ca="1" si="133"/>
        <v>0</v>
      </c>
      <c r="BJ80" s="387">
        <f t="shared" ca="1" si="133"/>
        <v>0</v>
      </c>
      <c r="BK80" s="387">
        <f t="shared" ca="1" si="133"/>
        <v>0</v>
      </c>
      <c r="BL80" s="387">
        <f t="shared" ca="1" si="133"/>
        <v>0</v>
      </c>
      <c r="BM80" s="387">
        <f t="shared" ca="1" si="133"/>
        <v>0</v>
      </c>
      <c r="BN80" s="387">
        <f t="shared" ca="1" si="134"/>
        <v>0</v>
      </c>
      <c r="BO80" s="387">
        <f t="shared" ca="1" si="134"/>
        <v>0</v>
      </c>
      <c r="BP80" s="387">
        <f t="shared" ca="1" si="134"/>
        <v>0</v>
      </c>
      <c r="BQ80" s="387">
        <f t="shared" ca="1" si="134"/>
        <v>0</v>
      </c>
      <c r="BR80" s="387">
        <f t="shared" ca="1" si="134"/>
        <v>0</v>
      </c>
      <c r="BS80" s="387">
        <f t="shared" ca="1" si="134"/>
        <v>0</v>
      </c>
      <c r="BT80" s="387">
        <f t="shared" ca="1" si="134"/>
        <v>0</v>
      </c>
      <c r="BU80" s="387">
        <f t="shared" ca="1" si="134"/>
        <v>0</v>
      </c>
      <c r="BV80" s="387">
        <f t="shared" ca="1" si="134"/>
        <v>0</v>
      </c>
      <c r="BW80" s="387">
        <f t="shared" ca="1" si="134"/>
        <v>0</v>
      </c>
      <c r="BX80" s="387">
        <f t="shared" ca="1" si="134"/>
        <v>0</v>
      </c>
      <c r="BY80" s="387">
        <f t="shared" ca="1" si="134"/>
        <v>0</v>
      </c>
      <c r="BZ80" s="387">
        <f t="shared" ca="1" si="134"/>
        <v>0</v>
      </c>
      <c r="CA80" s="387">
        <f t="shared" ca="1" si="134"/>
        <v>0</v>
      </c>
      <c r="CF80" s="385">
        <f t="shared" ca="1" si="122"/>
        <v>0</v>
      </c>
      <c r="CG80" s="385">
        <f t="shared" ca="1" si="123"/>
        <v>0</v>
      </c>
      <c r="CH80" s="386">
        <f t="shared" si="124"/>
        <v>0</v>
      </c>
      <c r="CI80" s="386">
        <f t="shared" ca="1" si="125"/>
        <v>0</v>
      </c>
      <c r="CJ80" s="386">
        <f t="shared" ca="1" si="126"/>
        <v>0</v>
      </c>
      <c r="CK80" s="389"/>
      <c r="CL80" s="387">
        <f t="shared" ca="1" si="135"/>
        <v>0</v>
      </c>
      <c r="CM80" s="387">
        <f t="shared" ca="1" si="135"/>
        <v>0</v>
      </c>
      <c r="CN80" s="387">
        <f t="shared" ca="1" si="135"/>
        <v>0</v>
      </c>
      <c r="CO80" s="387">
        <f t="shared" ca="1" si="135"/>
        <v>0</v>
      </c>
      <c r="CP80" s="387">
        <f t="shared" ca="1" si="135"/>
        <v>0</v>
      </c>
      <c r="CQ80" s="387">
        <f t="shared" ca="1" si="135"/>
        <v>0</v>
      </c>
      <c r="CR80" s="387">
        <f t="shared" ca="1" si="135"/>
        <v>0</v>
      </c>
      <c r="CS80" s="387">
        <f t="shared" ca="1" si="135"/>
        <v>0</v>
      </c>
      <c r="CT80" s="387">
        <f t="shared" ca="1" si="135"/>
        <v>0</v>
      </c>
      <c r="CU80" s="387">
        <f t="shared" ca="1" si="135"/>
        <v>0</v>
      </c>
      <c r="CV80" s="387">
        <f t="shared" ca="1" si="136"/>
        <v>0</v>
      </c>
      <c r="CW80" s="387">
        <f t="shared" ca="1" si="136"/>
        <v>0</v>
      </c>
      <c r="CX80" s="387">
        <f t="shared" ca="1" si="136"/>
        <v>0</v>
      </c>
      <c r="CY80" s="387">
        <f t="shared" ca="1" si="136"/>
        <v>0</v>
      </c>
      <c r="CZ80" s="387">
        <f t="shared" ca="1" si="136"/>
        <v>0</v>
      </c>
      <c r="DA80" s="387">
        <f t="shared" ca="1" si="136"/>
        <v>0</v>
      </c>
      <c r="DB80" s="387">
        <f t="shared" ca="1" si="136"/>
        <v>0</v>
      </c>
      <c r="DC80" s="387">
        <f t="shared" ca="1" si="136"/>
        <v>0</v>
      </c>
      <c r="DD80" s="387">
        <f t="shared" ca="1" si="136"/>
        <v>0</v>
      </c>
      <c r="DE80" s="387">
        <f t="shared" ca="1" si="136"/>
        <v>0</v>
      </c>
      <c r="DF80" s="387">
        <f t="shared" ca="1" si="137"/>
        <v>0</v>
      </c>
      <c r="DG80" s="387">
        <f t="shared" ca="1" si="137"/>
        <v>0</v>
      </c>
      <c r="DH80" s="387">
        <f t="shared" ca="1" si="137"/>
        <v>0</v>
      </c>
      <c r="DI80" s="387">
        <f t="shared" ca="1" si="137"/>
        <v>0</v>
      </c>
      <c r="DJ80" s="387">
        <f t="shared" ca="1" si="137"/>
        <v>0</v>
      </c>
      <c r="DK80" s="387">
        <f t="shared" ca="1" si="137"/>
        <v>0</v>
      </c>
      <c r="DL80" s="387">
        <f t="shared" ca="1" si="137"/>
        <v>0</v>
      </c>
      <c r="DM80" s="387">
        <f t="shared" ca="1" si="137"/>
        <v>0</v>
      </c>
      <c r="DN80" s="387">
        <f t="shared" ca="1" si="137"/>
        <v>0</v>
      </c>
      <c r="DO80" s="387">
        <f t="shared" ca="1" si="137"/>
        <v>0</v>
      </c>
      <c r="DP80" s="387">
        <f t="shared" ca="1" si="138"/>
        <v>0</v>
      </c>
      <c r="DQ80" s="387">
        <f t="shared" ca="1" si="138"/>
        <v>0</v>
      </c>
      <c r="DR80" s="387">
        <f t="shared" ca="1" si="138"/>
        <v>0</v>
      </c>
      <c r="DS80" s="387">
        <f t="shared" ca="1" si="138"/>
        <v>0</v>
      </c>
      <c r="DT80" s="387">
        <f t="shared" ca="1" si="138"/>
        <v>0</v>
      </c>
      <c r="DU80" s="387">
        <f t="shared" ca="1" si="138"/>
        <v>0</v>
      </c>
      <c r="DV80" s="387">
        <f t="shared" ca="1" si="138"/>
        <v>0</v>
      </c>
      <c r="DW80" s="387">
        <f t="shared" ca="1" si="138"/>
        <v>0</v>
      </c>
      <c r="DX80" s="387">
        <f t="shared" ca="1" si="138"/>
        <v>0</v>
      </c>
      <c r="DY80" s="387">
        <f t="shared" ca="1" si="138"/>
        <v>0</v>
      </c>
      <c r="DZ80" s="387">
        <f t="shared" ca="1" si="139"/>
        <v>0</v>
      </c>
      <c r="EA80" s="387">
        <f t="shared" ca="1" si="139"/>
        <v>0</v>
      </c>
      <c r="EB80" s="387">
        <f t="shared" ca="1" si="139"/>
        <v>0</v>
      </c>
      <c r="EC80" s="387">
        <f t="shared" ca="1" si="139"/>
        <v>0</v>
      </c>
      <c r="ED80" s="387">
        <f t="shared" ca="1" si="139"/>
        <v>0</v>
      </c>
      <c r="EE80" s="387">
        <f t="shared" ca="1" si="139"/>
        <v>0</v>
      </c>
      <c r="EF80" s="387">
        <f t="shared" ca="1" si="139"/>
        <v>0</v>
      </c>
      <c r="EG80" s="387">
        <f t="shared" ca="1" si="139"/>
        <v>0</v>
      </c>
      <c r="EH80" s="387">
        <f t="shared" ca="1" si="139"/>
        <v>0</v>
      </c>
      <c r="EI80" s="387">
        <f t="shared" ca="1" si="139"/>
        <v>0</v>
      </c>
      <c r="EJ80" s="387">
        <f t="shared" ca="1" si="139"/>
        <v>0</v>
      </c>
      <c r="EK80" s="387">
        <f t="shared" ca="1" si="139"/>
        <v>0</v>
      </c>
      <c r="EL80" s="387">
        <f t="shared" ca="1" si="139"/>
        <v>0</v>
      </c>
      <c r="EM80" s="387">
        <f t="shared" ca="1" si="139"/>
        <v>0</v>
      </c>
      <c r="EO80" s="695">
        <f t="shared" si="128"/>
        <v>1</v>
      </c>
      <c r="EP80" s="119">
        <f t="shared" si="129"/>
        <v>1</v>
      </c>
    </row>
    <row r="81" spans="1:146">
      <c r="A81" s="122">
        <v>74</v>
      </c>
      <c r="B81" s="551"/>
      <c r="C81" s="529"/>
      <c r="D81" s="530"/>
      <c r="E81" s="530"/>
      <c r="F81" s="531"/>
      <c r="G81" s="532" t="s">
        <v>381</v>
      </c>
      <c r="H81" s="529"/>
      <c r="I81" s="540"/>
      <c r="J81" s="540"/>
      <c r="K81" s="539"/>
      <c r="L81" s="747">
        <f>IF(ISBLANK(K81),,IF(K81&lt;'Grille des taux interet'!$B$2,'Grille des taux interet'!$C$2,IF(K81&lt;'Grille des taux interet'!$B$3,'Grille des taux interet'!$C$3,IF(K81&lt;'Grille des taux interet'!B$4,'Grille des taux interet'!$C$4,IF(K81&lt;='Grille des taux interet'!$B$5,'Grille des taux interet'!$C$5,"RIEN")))))</f>
        <v>0</v>
      </c>
      <c r="M81" s="602">
        <f t="shared" si="115"/>
        <v>0</v>
      </c>
      <c r="N81" s="663" t="str">
        <f t="shared" si="127"/>
        <v/>
      </c>
      <c r="O81" s="649"/>
      <c r="P81" s="649"/>
      <c r="Q81" s="649"/>
      <c r="R81" s="649"/>
      <c r="S81" s="656"/>
      <c r="T81" s="385">
        <f t="shared" ca="1" si="116"/>
        <v>0</v>
      </c>
      <c r="U81" s="385">
        <f t="shared" ca="1" si="117"/>
        <v>0</v>
      </c>
      <c r="V81" s="386">
        <f t="shared" si="118"/>
        <v>0</v>
      </c>
      <c r="W81" s="386">
        <f t="shared" ca="1" si="119"/>
        <v>0</v>
      </c>
      <c r="X81" s="386">
        <f t="shared" ca="1" si="120"/>
        <v>0</v>
      </c>
      <c r="Y81" s="389">
        <f t="shared" si="121"/>
        <v>1900</v>
      </c>
      <c r="Z81" s="387">
        <f t="shared" ca="1" si="130"/>
        <v>0</v>
      </c>
      <c r="AA81" s="387">
        <f t="shared" ca="1" si="130"/>
        <v>0</v>
      </c>
      <c r="AB81" s="387">
        <f t="shared" ca="1" si="130"/>
        <v>0</v>
      </c>
      <c r="AC81" s="387">
        <f t="shared" ca="1" si="130"/>
        <v>0</v>
      </c>
      <c r="AD81" s="387">
        <f t="shared" ca="1" si="130"/>
        <v>0</v>
      </c>
      <c r="AE81" s="387">
        <f t="shared" ca="1" si="130"/>
        <v>0</v>
      </c>
      <c r="AF81" s="387">
        <f t="shared" ca="1" si="130"/>
        <v>0</v>
      </c>
      <c r="AG81" s="387">
        <f t="shared" ca="1" si="130"/>
        <v>0</v>
      </c>
      <c r="AH81" s="387">
        <f t="shared" ca="1" si="130"/>
        <v>0</v>
      </c>
      <c r="AI81" s="387">
        <f t="shared" ca="1" si="130"/>
        <v>0</v>
      </c>
      <c r="AJ81" s="387">
        <f t="shared" ca="1" si="131"/>
        <v>0</v>
      </c>
      <c r="AK81" s="387">
        <f t="shared" ca="1" si="131"/>
        <v>0</v>
      </c>
      <c r="AL81" s="387">
        <f t="shared" ca="1" si="131"/>
        <v>0</v>
      </c>
      <c r="AM81" s="387">
        <f t="shared" ca="1" si="131"/>
        <v>0</v>
      </c>
      <c r="AN81" s="387">
        <f t="shared" ca="1" si="131"/>
        <v>0</v>
      </c>
      <c r="AO81" s="387">
        <f t="shared" ca="1" si="131"/>
        <v>0</v>
      </c>
      <c r="AP81" s="387">
        <f t="shared" ca="1" si="131"/>
        <v>0</v>
      </c>
      <c r="AQ81" s="387">
        <f t="shared" ca="1" si="131"/>
        <v>0</v>
      </c>
      <c r="AR81" s="387">
        <f t="shared" ca="1" si="131"/>
        <v>0</v>
      </c>
      <c r="AS81" s="387">
        <f t="shared" ca="1" si="131"/>
        <v>0</v>
      </c>
      <c r="AT81" s="387">
        <f t="shared" ca="1" si="132"/>
        <v>0</v>
      </c>
      <c r="AU81" s="387">
        <f t="shared" ca="1" si="132"/>
        <v>0</v>
      </c>
      <c r="AV81" s="387">
        <f t="shared" ca="1" si="132"/>
        <v>0</v>
      </c>
      <c r="AW81" s="387">
        <f t="shared" ca="1" si="132"/>
        <v>0</v>
      </c>
      <c r="AX81" s="387">
        <f t="shared" ca="1" si="132"/>
        <v>0</v>
      </c>
      <c r="AY81" s="387">
        <f t="shared" ca="1" si="132"/>
        <v>0</v>
      </c>
      <c r="AZ81" s="387">
        <f t="shared" ca="1" si="132"/>
        <v>0</v>
      </c>
      <c r="BA81" s="387">
        <f t="shared" ca="1" si="132"/>
        <v>0</v>
      </c>
      <c r="BB81" s="387">
        <f t="shared" ca="1" si="132"/>
        <v>0</v>
      </c>
      <c r="BC81" s="387">
        <f t="shared" ca="1" si="132"/>
        <v>0</v>
      </c>
      <c r="BD81" s="387">
        <f t="shared" ca="1" si="133"/>
        <v>0</v>
      </c>
      <c r="BE81" s="387">
        <f t="shared" ca="1" si="133"/>
        <v>0</v>
      </c>
      <c r="BF81" s="387">
        <f t="shared" ca="1" si="133"/>
        <v>0</v>
      </c>
      <c r="BG81" s="387">
        <f t="shared" ca="1" si="133"/>
        <v>0</v>
      </c>
      <c r="BH81" s="387">
        <f t="shared" ca="1" si="133"/>
        <v>0</v>
      </c>
      <c r="BI81" s="387">
        <f t="shared" ca="1" si="133"/>
        <v>0</v>
      </c>
      <c r="BJ81" s="387">
        <f t="shared" ca="1" si="133"/>
        <v>0</v>
      </c>
      <c r="BK81" s="387">
        <f t="shared" ca="1" si="133"/>
        <v>0</v>
      </c>
      <c r="BL81" s="387">
        <f t="shared" ca="1" si="133"/>
        <v>0</v>
      </c>
      <c r="BM81" s="387">
        <f t="shared" ca="1" si="133"/>
        <v>0</v>
      </c>
      <c r="BN81" s="387">
        <f t="shared" ca="1" si="134"/>
        <v>0</v>
      </c>
      <c r="BO81" s="387">
        <f t="shared" ca="1" si="134"/>
        <v>0</v>
      </c>
      <c r="BP81" s="387">
        <f t="shared" ca="1" si="134"/>
        <v>0</v>
      </c>
      <c r="BQ81" s="387">
        <f t="shared" ca="1" si="134"/>
        <v>0</v>
      </c>
      <c r="BR81" s="387">
        <f t="shared" ca="1" si="134"/>
        <v>0</v>
      </c>
      <c r="BS81" s="387">
        <f t="shared" ca="1" si="134"/>
        <v>0</v>
      </c>
      <c r="BT81" s="387">
        <f t="shared" ca="1" si="134"/>
        <v>0</v>
      </c>
      <c r="BU81" s="387">
        <f t="shared" ca="1" si="134"/>
        <v>0</v>
      </c>
      <c r="BV81" s="387">
        <f t="shared" ca="1" si="134"/>
        <v>0</v>
      </c>
      <c r="BW81" s="387">
        <f t="shared" ca="1" si="134"/>
        <v>0</v>
      </c>
      <c r="BX81" s="387">
        <f t="shared" ca="1" si="134"/>
        <v>0</v>
      </c>
      <c r="BY81" s="387">
        <f t="shared" ca="1" si="134"/>
        <v>0</v>
      </c>
      <c r="BZ81" s="387">
        <f t="shared" ca="1" si="134"/>
        <v>0</v>
      </c>
      <c r="CA81" s="387">
        <f t="shared" ca="1" si="134"/>
        <v>0</v>
      </c>
      <c r="CF81" s="385">
        <f t="shared" ca="1" si="122"/>
        <v>0</v>
      </c>
      <c r="CG81" s="385">
        <f t="shared" ca="1" si="123"/>
        <v>0</v>
      </c>
      <c r="CH81" s="386">
        <f t="shared" si="124"/>
        <v>0</v>
      </c>
      <c r="CI81" s="386">
        <f t="shared" ca="1" si="125"/>
        <v>0</v>
      </c>
      <c r="CJ81" s="386">
        <f t="shared" ca="1" si="126"/>
        <v>0</v>
      </c>
      <c r="CK81" s="389"/>
      <c r="CL81" s="387">
        <f t="shared" ca="1" si="135"/>
        <v>0</v>
      </c>
      <c r="CM81" s="387">
        <f t="shared" ca="1" si="135"/>
        <v>0</v>
      </c>
      <c r="CN81" s="387">
        <f t="shared" ca="1" si="135"/>
        <v>0</v>
      </c>
      <c r="CO81" s="387">
        <f t="shared" ca="1" si="135"/>
        <v>0</v>
      </c>
      <c r="CP81" s="387">
        <f t="shared" ca="1" si="135"/>
        <v>0</v>
      </c>
      <c r="CQ81" s="387">
        <f t="shared" ca="1" si="135"/>
        <v>0</v>
      </c>
      <c r="CR81" s="387">
        <f t="shared" ca="1" si="135"/>
        <v>0</v>
      </c>
      <c r="CS81" s="387">
        <f t="shared" ca="1" si="135"/>
        <v>0</v>
      </c>
      <c r="CT81" s="387">
        <f t="shared" ca="1" si="135"/>
        <v>0</v>
      </c>
      <c r="CU81" s="387">
        <f t="shared" ca="1" si="135"/>
        <v>0</v>
      </c>
      <c r="CV81" s="387">
        <f t="shared" ca="1" si="136"/>
        <v>0</v>
      </c>
      <c r="CW81" s="387">
        <f t="shared" ca="1" si="136"/>
        <v>0</v>
      </c>
      <c r="CX81" s="387">
        <f t="shared" ca="1" si="136"/>
        <v>0</v>
      </c>
      <c r="CY81" s="387">
        <f t="shared" ca="1" si="136"/>
        <v>0</v>
      </c>
      <c r="CZ81" s="387">
        <f t="shared" ca="1" si="136"/>
        <v>0</v>
      </c>
      <c r="DA81" s="387">
        <f t="shared" ca="1" si="136"/>
        <v>0</v>
      </c>
      <c r="DB81" s="387">
        <f t="shared" ca="1" si="136"/>
        <v>0</v>
      </c>
      <c r="DC81" s="387">
        <f t="shared" ca="1" si="136"/>
        <v>0</v>
      </c>
      <c r="DD81" s="387">
        <f t="shared" ca="1" si="136"/>
        <v>0</v>
      </c>
      <c r="DE81" s="387">
        <f t="shared" ca="1" si="136"/>
        <v>0</v>
      </c>
      <c r="DF81" s="387">
        <f t="shared" ca="1" si="137"/>
        <v>0</v>
      </c>
      <c r="DG81" s="387">
        <f t="shared" ca="1" si="137"/>
        <v>0</v>
      </c>
      <c r="DH81" s="387">
        <f t="shared" ca="1" si="137"/>
        <v>0</v>
      </c>
      <c r="DI81" s="387">
        <f t="shared" ca="1" si="137"/>
        <v>0</v>
      </c>
      <c r="DJ81" s="387">
        <f t="shared" ca="1" si="137"/>
        <v>0</v>
      </c>
      <c r="DK81" s="387">
        <f t="shared" ca="1" si="137"/>
        <v>0</v>
      </c>
      <c r="DL81" s="387">
        <f t="shared" ca="1" si="137"/>
        <v>0</v>
      </c>
      <c r="DM81" s="387">
        <f t="shared" ca="1" si="137"/>
        <v>0</v>
      </c>
      <c r="DN81" s="387">
        <f t="shared" ca="1" si="137"/>
        <v>0</v>
      </c>
      <c r="DO81" s="387">
        <f t="shared" ca="1" si="137"/>
        <v>0</v>
      </c>
      <c r="DP81" s="387">
        <f t="shared" ca="1" si="138"/>
        <v>0</v>
      </c>
      <c r="DQ81" s="387">
        <f t="shared" ca="1" si="138"/>
        <v>0</v>
      </c>
      <c r="DR81" s="387">
        <f t="shared" ca="1" si="138"/>
        <v>0</v>
      </c>
      <c r="DS81" s="387">
        <f t="shared" ca="1" si="138"/>
        <v>0</v>
      </c>
      <c r="DT81" s="387">
        <f t="shared" ca="1" si="138"/>
        <v>0</v>
      </c>
      <c r="DU81" s="387">
        <f t="shared" ca="1" si="138"/>
        <v>0</v>
      </c>
      <c r="DV81" s="387">
        <f t="shared" ca="1" si="138"/>
        <v>0</v>
      </c>
      <c r="DW81" s="387">
        <f t="shared" ca="1" si="138"/>
        <v>0</v>
      </c>
      <c r="DX81" s="387">
        <f t="shared" ca="1" si="138"/>
        <v>0</v>
      </c>
      <c r="DY81" s="387">
        <f t="shared" ca="1" si="138"/>
        <v>0</v>
      </c>
      <c r="DZ81" s="387">
        <f t="shared" ca="1" si="139"/>
        <v>0</v>
      </c>
      <c r="EA81" s="387">
        <f t="shared" ca="1" si="139"/>
        <v>0</v>
      </c>
      <c r="EB81" s="387">
        <f t="shared" ca="1" si="139"/>
        <v>0</v>
      </c>
      <c r="EC81" s="387">
        <f t="shared" ca="1" si="139"/>
        <v>0</v>
      </c>
      <c r="ED81" s="387">
        <f t="shared" ca="1" si="139"/>
        <v>0</v>
      </c>
      <c r="EE81" s="387">
        <f t="shared" ca="1" si="139"/>
        <v>0</v>
      </c>
      <c r="EF81" s="387">
        <f t="shared" ca="1" si="139"/>
        <v>0</v>
      </c>
      <c r="EG81" s="387">
        <f t="shared" ca="1" si="139"/>
        <v>0</v>
      </c>
      <c r="EH81" s="387">
        <f t="shared" ca="1" si="139"/>
        <v>0</v>
      </c>
      <c r="EI81" s="387">
        <f t="shared" ca="1" si="139"/>
        <v>0</v>
      </c>
      <c r="EJ81" s="387">
        <f t="shared" ca="1" si="139"/>
        <v>0</v>
      </c>
      <c r="EK81" s="387">
        <f t="shared" ca="1" si="139"/>
        <v>0</v>
      </c>
      <c r="EL81" s="387">
        <f t="shared" ca="1" si="139"/>
        <v>0</v>
      </c>
      <c r="EM81" s="387">
        <f t="shared" ca="1" si="139"/>
        <v>0</v>
      </c>
      <c r="EO81" s="695">
        <f t="shared" si="128"/>
        <v>1</v>
      </c>
      <c r="EP81" s="119">
        <f t="shared" si="129"/>
        <v>1</v>
      </c>
    </row>
    <row r="82" spans="1:146">
      <c r="A82" s="122">
        <v>75</v>
      </c>
      <c r="B82" s="551"/>
      <c r="C82" s="529"/>
      <c r="D82" s="530"/>
      <c r="E82" s="530"/>
      <c r="F82" s="531"/>
      <c r="G82" s="532" t="s">
        <v>381</v>
      </c>
      <c r="H82" s="529"/>
      <c r="I82" s="540"/>
      <c r="J82" s="540"/>
      <c r="K82" s="539"/>
      <c r="L82" s="747">
        <f>IF(ISBLANK(K82),,IF(K82&lt;'Grille des taux interet'!$B$2,'Grille des taux interet'!$C$2,IF(K82&lt;'Grille des taux interet'!$B$3,'Grille des taux interet'!$C$3,IF(K82&lt;'Grille des taux interet'!B$4,'Grille des taux interet'!$C$4,IF(K82&lt;='Grille des taux interet'!$B$5,'Grille des taux interet'!$C$5,"RIEN")))))</f>
        <v>0</v>
      </c>
      <c r="M82" s="602">
        <f t="shared" si="115"/>
        <v>0</v>
      </c>
      <c r="N82" s="663" t="str">
        <f t="shared" si="127"/>
        <v/>
      </c>
      <c r="O82" s="649"/>
      <c r="P82" s="649"/>
      <c r="Q82" s="649"/>
      <c r="R82" s="649"/>
      <c r="S82" s="656"/>
      <c r="T82" s="385">
        <f t="shared" ca="1" si="116"/>
        <v>0</v>
      </c>
      <c r="U82" s="385">
        <f t="shared" ca="1" si="117"/>
        <v>0</v>
      </c>
      <c r="V82" s="386">
        <f t="shared" si="118"/>
        <v>0</v>
      </c>
      <c r="W82" s="386">
        <f t="shared" ca="1" si="119"/>
        <v>0</v>
      </c>
      <c r="X82" s="386">
        <f t="shared" ca="1" si="120"/>
        <v>0</v>
      </c>
      <c r="Y82" s="389">
        <f t="shared" si="121"/>
        <v>1900</v>
      </c>
      <c r="Z82" s="387">
        <f t="shared" ca="1" si="130"/>
        <v>0</v>
      </c>
      <c r="AA82" s="387">
        <f t="shared" ca="1" si="130"/>
        <v>0</v>
      </c>
      <c r="AB82" s="387">
        <f t="shared" ca="1" si="130"/>
        <v>0</v>
      </c>
      <c r="AC82" s="387">
        <f t="shared" ca="1" si="130"/>
        <v>0</v>
      </c>
      <c r="AD82" s="387">
        <f t="shared" ca="1" si="130"/>
        <v>0</v>
      </c>
      <c r="AE82" s="387">
        <f t="shared" ca="1" si="130"/>
        <v>0</v>
      </c>
      <c r="AF82" s="387">
        <f t="shared" ca="1" si="130"/>
        <v>0</v>
      </c>
      <c r="AG82" s="387">
        <f t="shared" ca="1" si="130"/>
        <v>0</v>
      </c>
      <c r="AH82" s="387">
        <f t="shared" ca="1" si="130"/>
        <v>0</v>
      </c>
      <c r="AI82" s="387">
        <f t="shared" ca="1" si="130"/>
        <v>0</v>
      </c>
      <c r="AJ82" s="387">
        <f t="shared" ca="1" si="131"/>
        <v>0</v>
      </c>
      <c r="AK82" s="387">
        <f t="shared" ca="1" si="131"/>
        <v>0</v>
      </c>
      <c r="AL82" s="387">
        <f t="shared" ca="1" si="131"/>
        <v>0</v>
      </c>
      <c r="AM82" s="387">
        <f t="shared" ca="1" si="131"/>
        <v>0</v>
      </c>
      <c r="AN82" s="387">
        <f t="shared" ca="1" si="131"/>
        <v>0</v>
      </c>
      <c r="AO82" s="387">
        <f t="shared" ca="1" si="131"/>
        <v>0</v>
      </c>
      <c r="AP82" s="387">
        <f t="shared" ca="1" si="131"/>
        <v>0</v>
      </c>
      <c r="AQ82" s="387">
        <f t="shared" ca="1" si="131"/>
        <v>0</v>
      </c>
      <c r="AR82" s="387">
        <f t="shared" ca="1" si="131"/>
        <v>0</v>
      </c>
      <c r="AS82" s="387">
        <f t="shared" ca="1" si="131"/>
        <v>0</v>
      </c>
      <c r="AT82" s="387">
        <f t="shared" ca="1" si="132"/>
        <v>0</v>
      </c>
      <c r="AU82" s="387">
        <f t="shared" ca="1" si="132"/>
        <v>0</v>
      </c>
      <c r="AV82" s="387">
        <f t="shared" ca="1" si="132"/>
        <v>0</v>
      </c>
      <c r="AW82" s="387">
        <f t="shared" ca="1" si="132"/>
        <v>0</v>
      </c>
      <c r="AX82" s="387">
        <f t="shared" ca="1" si="132"/>
        <v>0</v>
      </c>
      <c r="AY82" s="387">
        <f t="shared" ca="1" si="132"/>
        <v>0</v>
      </c>
      <c r="AZ82" s="387">
        <f t="shared" ca="1" si="132"/>
        <v>0</v>
      </c>
      <c r="BA82" s="387">
        <f t="shared" ca="1" si="132"/>
        <v>0</v>
      </c>
      <c r="BB82" s="387">
        <f t="shared" ca="1" si="132"/>
        <v>0</v>
      </c>
      <c r="BC82" s="387">
        <f t="shared" ca="1" si="132"/>
        <v>0</v>
      </c>
      <c r="BD82" s="387">
        <f t="shared" ca="1" si="133"/>
        <v>0</v>
      </c>
      <c r="BE82" s="387">
        <f t="shared" ca="1" si="133"/>
        <v>0</v>
      </c>
      <c r="BF82" s="387">
        <f t="shared" ca="1" si="133"/>
        <v>0</v>
      </c>
      <c r="BG82" s="387">
        <f t="shared" ca="1" si="133"/>
        <v>0</v>
      </c>
      <c r="BH82" s="387">
        <f t="shared" ca="1" si="133"/>
        <v>0</v>
      </c>
      <c r="BI82" s="387">
        <f t="shared" ca="1" si="133"/>
        <v>0</v>
      </c>
      <c r="BJ82" s="387">
        <f t="shared" ca="1" si="133"/>
        <v>0</v>
      </c>
      <c r="BK82" s="387">
        <f t="shared" ca="1" si="133"/>
        <v>0</v>
      </c>
      <c r="BL82" s="387">
        <f t="shared" ca="1" si="133"/>
        <v>0</v>
      </c>
      <c r="BM82" s="387">
        <f t="shared" ca="1" si="133"/>
        <v>0</v>
      </c>
      <c r="BN82" s="387">
        <f t="shared" ca="1" si="134"/>
        <v>0</v>
      </c>
      <c r="BO82" s="387">
        <f t="shared" ca="1" si="134"/>
        <v>0</v>
      </c>
      <c r="BP82" s="387">
        <f t="shared" ca="1" si="134"/>
        <v>0</v>
      </c>
      <c r="BQ82" s="387">
        <f t="shared" ca="1" si="134"/>
        <v>0</v>
      </c>
      <c r="BR82" s="387">
        <f t="shared" ca="1" si="134"/>
        <v>0</v>
      </c>
      <c r="BS82" s="387">
        <f t="shared" ca="1" si="134"/>
        <v>0</v>
      </c>
      <c r="BT82" s="387">
        <f t="shared" ca="1" si="134"/>
        <v>0</v>
      </c>
      <c r="BU82" s="387">
        <f t="shared" ca="1" si="134"/>
        <v>0</v>
      </c>
      <c r="BV82" s="387">
        <f t="shared" ca="1" si="134"/>
        <v>0</v>
      </c>
      <c r="BW82" s="387">
        <f t="shared" ca="1" si="134"/>
        <v>0</v>
      </c>
      <c r="BX82" s="387">
        <f t="shared" ca="1" si="134"/>
        <v>0</v>
      </c>
      <c r="BY82" s="387">
        <f t="shared" ca="1" si="134"/>
        <v>0</v>
      </c>
      <c r="BZ82" s="387">
        <f t="shared" ca="1" si="134"/>
        <v>0</v>
      </c>
      <c r="CA82" s="387">
        <f t="shared" ca="1" si="134"/>
        <v>0</v>
      </c>
      <c r="CF82" s="385">
        <f t="shared" ca="1" si="122"/>
        <v>0</v>
      </c>
      <c r="CG82" s="385">
        <f t="shared" ca="1" si="123"/>
        <v>0</v>
      </c>
      <c r="CH82" s="386">
        <f t="shared" si="124"/>
        <v>0</v>
      </c>
      <c r="CI82" s="386">
        <f t="shared" ca="1" si="125"/>
        <v>0</v>
      </c>
      <c r="CJ82" s="386">
        <f t="shared" ca="1" si="126"/>
        <v>0</v>
      </c>
      <c r="CK82" s="389"/>
      <c r="CL82" s="387">
        <f t="shared" ca="1" si="135"/>
        <v>0</v>
      </c>
      <c r="CM82" s="387">
        <f t="shared" ca="1" si="135"/>
        <v>0</v>
      </c>
      <c r="CN82" s="387">
        <f t="shared" ca="1" si="135"/>
        <v>0</v>
      </c>
      <c r="CO82" s="387">
        <f t="shared" ca="1" si="135"/>
        <v>0</v>
      </c>
      <c r="CP82" s="387">
        <f t="shared" ca="1" si="135"/>
        <v>0</v>
      </c>
      <c r="CQ82" s="387">
        <f t="shared" ca="1" si="135"/>
        <v>0</v>
      </c>
      <c r="CR82" s="387">
        <f t="shared" ca="1" si="135"/>
        <v>0</v>
      </c>
      <c r="CS82" s="387">
        <f t="shared" ca="1" si="135"/>
        <v>0</v>
      </c>
      <c r="CT82" s="387">
        <f t="shared" ca="1" si="135"/>
        <v>0</v>
      </c>
      <c r="CU82" s="387">
        <f t="shared" ca="1" si="135"/>
        <v>0</v>
      </c>
      <c r="CV82" s="387">
        <f t="shared" ca="1" si="136"/>
        <v>0</v>
      </c>
      <c r="CW82" s="387">
        <f t="shared" ca="1" si="136"/>
        <v>0</v>
      </c>
      <c r="CX82" s="387">
        <f t="shared" ca="1" si="136"/>
        <v>0</v>
      </c>
      <c r="CY82" s="387">
        <f t="shared" ca="1" si="136"/>
        <v>0</v>
      </c>
      <c r="CZ82" s="387">
        <f t="shared" ca="1" si="136"/>
        <v>0</v>
      </c>
      <c r="DA82" s="387">
        <f t="shared" ca="1" si="136"/>
        <v>0</v>
      </c>
      <c r="DB82" s="387">
        <f t="shared" ca="1" si="136"/>
        <v>0</v>
      </c>
      <c r="DC82" s="387">
        <f t="shared" ca="1" si="136"/>
        <v>0</v>
      </c>
      <c r="DD82" s="387">
        <f t="shared" ca="1" si="136"/>
        <v>0</v>
      </c>
      <c r="DE82" s="387">
        <f t="shared" ca="1" si="136"/>
        <v>0</v>
      </c>
      <c r="DF82" s="387">
        <f t="shared" ca="1" si="137"/>
        <v>0</v>
      </c>
      <c r="DG82" s="387">
        <f t="shared" ca="1" si="137"/>
        <v>0</v>
      </c>
      <c r="DH82" s="387">
        <f t="shared" ca="1" si="137"/>
        <v>0</v>
      </c>
      <c r="DI82" s="387">
        <f t="shared" ca="1" si="137"/>
        <v>0</v>
      </c>
      <c r="DJ82" s="387">
        <f t="shared" ca="1" si="137"/>
        <v>0</v>
      </c>
      <c r="DK82" s="387">
        <f t="shared" ca="1" si="137"/>
        <v>0</v>
      </c>
      <c r="DL82" s="387">
        <f t="shared" ca="1" si="137"/>
        <v>0</v>
      </c>
      <c r="DM82" s="387">
        <f t="shared" ca="1" si="137"/>
        <v>0</v>
      </c>
      <c r="DN82" s="387">
        <f t="shared" ca="1" si="137"/>
        <v>0</v>
      </c>
      <c r="DO82" s="387">
        <f t="shared" ca="1" si="137"/>
        <v>0</v>
      </c>
      <c r="DP82" s="387">
        <f t="shared" ca="1" si="138"/>
        <v>0</v>
      </c>
      <c r="DQ82" s="387">
        <f t="shared" ca="1" si="138"/>
        <v>0</v>
      </c>
      <c r="DR82" s="387">
        <f t="shared" ca="1" si="138"/>
        <v>0</v>
      </c>
      <c r="DS82" s="387">
        <f t="shared" ca="1" si="138"/>
        <v>0</v>
      </c>
      <c r="DT82" s="387">
        <f t="shared" ca="1" si="138"/>
        <v>0</v>
      </c>
      <c r="DU82" s="387">
        <f t="shared" ca="1" si="138"/>
        <v>0</v>
      </c>
      <c r="DV82" s="387">
        <f t="shared" ca="1" si="138"/>
        <v>0</v>
      </c>
      <c r="DW82" s="387">
        <f t="shared" ca="1" si="138"/>
        <v>0</v>
      </c>
      <c r="DX82" s="387">
        <f t="shared" ca="1" si="138"/>
        <v>0</v>
      </c>
      <c r="DY82" s="387">
        <f t="shared" ca="1" si="138"/>
        <v>0</v>
      </c>
      <c r="DZ82" s="387">
        <f t="shared" ca="1" si="139"/>
        <v>0</v>
      </c>
      <c r="EA82" s="387">
        <f t="shared" ca="1" si="139"/>
        <v>0</v>
      </c>
      <c r="EB82" s="387">
        <f t="shared" ca="1" si="139"/>
        <v>0</v>
      </c>
      <c r="EC82" s="387">
        <f t="shared" ca="1" si="139"/>
        <v>0</v>
      </c>
      <c r="ED82" s="387">
        <f t="shared" ca="1" si="139"/>
        <v>0</v>
      </c>
      <c r="EE82" s="387">
        <f t="shared" ca="1" si="139"/>
        <v>0</v>
      </c>
      <c r="EF82" s="387">
        <f t="shared" ca="1" si="139"/>
        <v>0</v>
      </c>
      <c r="EG82" s="387">
        <f t="shared" ca="1" si="139"/>
        <v>0</v>
      </c>
      <c r="EH82" s="387">
        <f t="shared" ca="1" si="139"/>
        <v>0</v>
      </c>
      <c r="EI82" s="387">
        <f t="shared" ca="1" si="139"/>
        <v>0</v>
      </c>
      <c r="EJ82" s="387">
        <f t="shared" ca="1" si="139"/>
        <v>0</v>
      </c>
      <c r="EK82" s="387">
        <f t="shared" ca="1" si="139"/>
        <v>0</v>
      </c>
      <c r="EL82" s="387">
        <f t="shared" ca="1" si="139"/>
        <v>0</v>
      </c>
      <c r="EM82" s="387">
        <f t="shared" ca="1" si="139"/>
        <v>0</v>
      </c>
      <c r="EO82" s="695">
        <f t="shared" si="128"/>
        <v>1</v>
      </c>
      <c r="EP82" s="119">
        <f t="shared" si="129"/>
        <v>1</v>
      </c>
    </row>
    <row r="83" spans="1:146">
      <c r="A83" s="122">
        <v>76</v>
      </c>
      <c r="B83" s="551"/>
      <c r="C83" s="529"/>
      <c r="D83" s="530"/>
      <c r="E83" s="530"/>
      <c r="F83" s="531"/>
      <c r="G83" s="532" t="s">
        <v>381</v>
      </c>
      <c r="H83" s="529"/>
      <c r="I83" s="540"/>
      <c r="J83" s="540"/>
      <c r="K83" s="539"/>
      <c r="L83" s="747">
        <f>IF(ISBLANK(K83),,IF(K83&lt;'Grille des taux interet'!$B$2,'Grille des taux interet'!$C$2,IF(K83&lt;'Grille des taux interet'!$B$3,'Grille des taux interet'!$C$3,IF(K83&lt;'Grille des taux interet'!B$4,'Grille des taux interet'!$C$4,IF(K83&lt;='Grille des taux interet'!$B$5,'Grille des taux interet'!$C$5,"RIEN")))))</f>
        <v>0</v>
      </c>
      <c r="M83" s="602">
        <f t="shared" si="115"/>
        <v>0</v>
      </c>
      <c r="N83" s="663" t="str">
        <f t="shared" si="127"/>
        <v/>
      </c>
      <c r="O83" s="649"/>
      <c r="P83" s="649"/>
      <c r="Q83" s="649"/>
      <c r="R83" s="649"/>
      <c r="S83" s="656"/>
      <c r="T83" s="385">
        <f t="shared" ca="1" si="116"/>
        <v>0</v>
      </c>
      <c r="U83" s="385">
        <f t="shared" ca="1" si="117"/>
        <v>0</v>
      </c>
      <c r="V83" s="386">
        <f t="shared" si="118"/>
        <v>0</v>
      </c>
      <c r="W83" s="386">
        <f t="shared" ca="1" si="119"/>
        <v>0</v>
      </c>
      <c r="X83" s="386">
        <f t="shared" ca="1" si="120"/>
        <v>0</v>
      </c>
      <c r="Y83" s="389">
        <f t="shared" si="121"/>
        <v>1900</v>
      </c>
      <c r="Z83" s="387">
        <f t="shared" ca="1" si="130"/>
        <v>0</v>
      </c>
      <c r="AA83" s="387">
        <f t="shared" ca="1" si="130"/>
        <v>0</v>
      </c>
      <c r="AB83" s="387">
        <f t="shared" ca="1" si="130"/>
        <v>0</v>
      </c>
      <c r="AC83" s="387">
        <f t="shared" ca="1" si="130"/>
        <v>0</v>
      </c>
      <c r="AD83" s="387">
        <f t="shared" ca="1" si="130"/>
        <v>0</v>
      </c>
      <c r="AE83" s="387">
        <f t="shared" ca="1" si="130"/>
        <v>0</v>
      </c>
      <c r="AF83" s="387">
        <f t="shared" ca="1" si="130"/>
        <v>0</v>
      </c>
      <c r="AG83" s="387">
        <f t="shared" ca="1" si="130"/>
        <v>0</v>
      </c>
      <c r="AH83" s="387">
        <f t="shared" ca="1" si="130"/>
        <v>0</v>
      </c>
      <c r="AI83" s="387">
        <f t="shared" ca="1" si="130"/>
        <v>0</v>
      </c>
      <c r="AJ83" s="387">
        <f t="shared" ca="1" si="131"/>
        <v>0</v>
      </c>
      <c r="AK83" s="387">
        <f t="shared" ca="1" si="131"/>
        <v>0</v>
      </c>
      <c r="AL83" s="387">
        <f t="shared" ca="1" si="131"/>
        <v>0</v>
      </c>
      <c r="AM83" s="387">
        <f t="shared" ca="1" si="131"/>
        <v>0</v>
      </c>
      <c r="AN83" s="387">
        <f t="shared" ca="1" si="131"/>
        <v>0</v>
      </c>
      <c r="AO83" s="387">
        <f t="shared" ca="1" si="131"/>
        <v>0</v>
      </c>
      <c r="AP83" s="387">
        <f t="shared" ca="1" si="131"/>
        <v>0</v>
      </c>
      <c r="AQ83" s="387">
        <f t="shared" ca="1" si="131"/>
        <v>0</v>
      </c>
      <c r="AR83" s="387">
        <f t="shared" ca="1" si="131"/>
        <v>0</v>
      </c>
      <c r="AS83" s="387">
        <f t="shared" ca="1" si="131"/>
        <v>0</v>
      </c>
      <c r="AT83" s="387">
        <f t="shared" ca="1" si="132"/>
        <v>0</v>
      </c>
      <c r="AU83" s="387">
        <f t="shared" ca="1" si="132"/>
        <v>0</v>
      </c>
      <c r="AV83" s="387">
        <f t="shared" ca="1" si="132"/>
        <v>0</v>
      </c>
      <c r="AW83" s="387">
        <f t="shared" ca="1" si="132"/>
        <v>0</v>
      </c>
      <c r="AX83" s="387">
        <f t="shared" ca="1" si="132"/>
        <v>0</v>
      </c>
      <c r="AY83" s="387">
        <f t="shared" ca="1" si="132"/>
        <v>0</v>
      </c>
      <c r="AZ83" s="387">
        <f t="shared" ca="1" si="132"/>
        <v>0</v>
      </c>
      <c r="BA83" s="387">
        <f t="shared" ca="1" si="132"/>
        <v>0</v>
      </c>
      <c r="BB83" s="387">
        <f t="shared" ca="1" si="132"/>
        <v>0</v>
      </c>
      <c r="BC83" s="387">
        <f t="shared" ca="1" si="132"/>
        <v>0</v>
      </c>
      <c r="BD83" s="387">
        <f t="shared" ca="1" si="133"/>
        <v>0</v>
      </c>
      <c r="BE83" s="387">
        <f t="shared" ca="1" si="133"/>
        <v>0</v>
      </c>
      <c r="BF83" s="387">
        <f t="shared" ca="1" si="133"/>
        <v>0</v>
      </c>
      <c r="BG83" s="387">
        <f t="shared" ca="1" si="133"/>
        <v>0</v>
      </c>
      <c r="BH83" s="387">
        <f t="shared" ca="1" si="133"/>
        <v>0</v>
      </c>
      <c r="BI83" s="387">
        <f t="shared" ca="1" si="133"/>
        <v>0</v>
      </c>
      <c r="BJ83" s="387">
        <f t="shared" ca="1" si="133"/>
        <v>0</v>
      </c>
      <c r="BK83" s="387">
        <f t="shared" ca="1" si="133"/>
        <v>0</v>
      </c>
      <c r="BL83" s="387">
        <f t="shared" ca="1" si="133"/>
        <v>0</v>
      </c>
      <c r="BM83" s="387">
        <f t="shared" ca="1" si="133"/>
        <v>0</v>
      </c>
      <c r="BN83" s="387">
        <f t="shared" ca="1" si="134"/>
        <v>0</v>
      </c>
      <c r="BO83" s="387">
        <f t="shared" ca="1" si="134"/>
        <v>0</v>
      </c>
      <c r="BP83" s="387">
        <f t="shared" ca="1" si="134"/>
        <v>0</v>
      </c>
      <c r="BQ83" s="387">
        <f t="shared" ca="1" si="134"/>
        <v>0</v>
      </c>
      <c r="BR83" s="387">
        <f t="shared" ca="1" si="134"/>
        <v>0</v>
      </c>
      <c r="BS83" s="387">
        <f t="shared" ca="1" si="134"/>
        <v>0</v>
      </c>
      <c r="BT83" s="387">
        <f t="shared" ca="1" si="134"/>
        <v>0</v>
      </c>
      <c r="BU83" s="387">
        <f t="shared" ca="1" si="134"/>
        <v>0</v>
      </c>
      <c r="BV83" s="387">
        <f t="shared" ca="1" si="134"/>
        <v>0</v>
      </c>
      <c r="BW83" s="387">
        <f t="shared" ca="1" si="134"/>
        <v>0</v>
      </c>
      <c r="BX83" s="387">
        <f t="shared" ca="1" si="134"/>
        <v>0</v>
      </c>
      <c r="BY83" s="387">
        <f t="shared" ca="1" si="134"/>
        <v>0</v>
      </c>
      <c r="BZ83" s="387">
        <f t="shared" ca="1" si="134"/>
        <v>0</v>
      </c>
      <c r="CA83" s="387">
        <f t="shared" ca="1" si="134"/>
        <v>0</v>
      </c>
      <c r="CF83" s="385">
        <f t="shared" ca="1" si="122"/>
        <v>0</v>
      </c>
      <c r="CG83" s="385">
        <f t="shared" ca="1" si="123"/>
        <v>0</v>
      </c>
      <c r="CH83" s="386">
        <f t="shared" si="124"/>
        <v>0</v>
      </c>
      <c r="CI83" s="386">
        <f t="shared" ca="1" si="125"/>
        <v>0</v>
      </c>
      <c r="CJ83" s="386">
        <f t="shared" ca="1" si="126"/>
        <v>0</v>
      </c>
      <c r="CK83" s="389"/>
      <c r="CL83" s="387">
        <f t="shared" ca="1" si="135"/>
        <v>0</v>
      </c>
      <c r="CM83" s="387">
        <f t="shared" ca="1" si="135"/>
        <v>0</v>
      </c>
      <c r="CN83" s="387">
        <f t="shared" ca="1" si="135"/>
        <v>0</v>
      </c>
      <c r="CO83" s="387">
        <f t="shared" ca="1" si="135"/>
        <v>0</v>
      </c>
      <c r="CP83" s="387">
        <f t="shared" ca="1" si="135"/>
        <v>0</v>
      </c>
      <c r="CQ83" s="387">
        <f t="shared" ca="1" si="135"/>
        <v>0</v>
      </c>
      <c r="CR83" s="387">
        <f t="shared" ca="1" si="135"/>
        <v>0</v>
      </c>
      <c r="CS83" s="387">
        <f t="shared" ca="1" si="135"/>
        <v>0</v>
      </c>
      <c r="CT83" s="387">
        <f t="shared" ca="1" si="135"/>
        <v>0</v>
      </c>
      <c r="CU83" s="387">
        <f t="shared" ca="1" si="135"/>
        <v>0</v>
      </c>
      <c r="CV83" s="387">
        <f t="shared" ca="1" si="136"/>
        <v>0</v>
      </c>
      <c r="CW83" s="387">
        <f t="shared" ca="1" si="136"/>
        <v>0</v>
      </c>
      <c r="CX83" s="387">
        <f t="shared" ca="1" si="136"/>
        <v>0</v>
      </c>
      <c r="CY83" s="387">
        <f t="shared" ca="1" si="136"/>
        <v>0</v>
      </c>
      <c r="CZ83" s="387">
        <f t="shared" ca="1" si="136"/>
        <v>0</v>
      </c>
      <c r="DA83" s="387">
        <f t="shared" ca="1" si="136"/>
        <v>0</v>
      </c>
      <c r="DB83" s="387">
        <f t="shared" ca="1" si="136"/>
        <v>0</v>
      </c>
      <c r="DC83" s="387">
        <f t="shared" ca="1" si="136"/>
        <v>0</v>
      </c>
      <c r="DD83" s="387">
        <f t="shared" ca="1" si="136"/>
        <v>0</v>
      </c>
      <c r="DE83" s="387">
        <f t="shared" ca="1" si="136"/>
        <v>0</v>
      </c>
      <c r="DF83" s="387">
        <f t="shared" ca="1" si="137"/>
        <v>0</v>
      </c>
      <c r="DG83" s="387">
        <f t="shared" ca="1" si="137"/>
        <v>0</v>
      </c>
      <c r="DH83" s="387">
        <f t="shared" ca="1" si="137"/>
        <v>0</v>
      </c>
      <c r="DI83" s="387">
        <f t="shared" ca="1" si="137"/>
        <v>0</v>
      </c>
      <c r="DJ83" s="387">
        <f t="shared" ca="1" si="137"/>
        <v>0</v>
      </c>
      <c r="DK83" s="387">
        <f t="shared" ca="1" si="137"/>
        <v>0</v>
      </c>
      <c r="DL83" s="387">
        <f t="shared" ca="1" si="137"/>
        <v>0</v>
      </c>
      <c r="DM83" s="387">
        <f t="shared" ca="1" si="137"/>
        <v>0</v>
      </c>
      <c r="DN83" s="387">
        <f t="shared" ca="1" si="137"/>
        <v>0</v>
      </c>
      <c r="DO83" s="387">
        <f t="shared" ca="1" si="137"/>
        <v>0</v>
      </c>
      <c r="DP83" s="387">
        <f t="shared" ca="1" si="138"/>
        <v>0</v>
      </c>
      <c r="DQ83" s="387">
        <f t="shared" ca="1" si="138"/>
        <v>0</v>
      </c>
      <c r="DR83" s="387">
        <f t="shared" ca="1" si="138"/>
        <v>0</v>
      </c>
      <c r="DS83" s="387">
        <f t="shared" ca="1" si="138"/>
        <v>0</v>
      </c>
      <c r="DT83" s="387">
        <f t="shared" ca="1" si="138"/>
        <v>0</v>
      </c>
      <c r="DU83" s="387">
        <f t="shared" ca="1" si="138"/>
        <v>0</v>
      </c>
      <c r="DV83" s="387">
        <f t="shared" ca="1" si="138"/>
        <v>0</v>
      </c>
      <c r="DW83" s="387">
        <f t="shared" ca="1" si="138"/>
        <v>0</v>
      </c>
      <c r="DX83" s="387">
        <f t="shared" ca="1" si="138"/>
        <v>0</v>
      </c>
      <c r="DY83" s="387">
        <f t="shared" ca="1" si="138"/>
        <v>0</v>
      </c>
      <c r="DZ83" s="387">
        <f t="shared" ca="1" si="139"/>
        <v>0</v>
      </c>
      <c r="EA83" s="387">
        <f t="shared" ca="1" si="139"/>
        <v>0</v>
      </c>
      <c r="EB83" s="387">
        <f t="shared" ca="1" si="139"/>
        <v>0</v>
      </c>
      <c r="EC83" s="387">
        <f t="shared" ca="1" si="139"/>
        <v>0</v>
      </c>
      <c r="ED83" s="387">
        <f t="shared" ca="1" si="139"/>
        <v>0</v>
      </c>
      <c r="EE83" s="387">
        <f t="shared" ca="1" si="139"/>
        <v>0</v>
      </c>
      <c r="EF83" s="387">
        <f t="shared" ca="1" si="139"/>
        <v>0</v>
      </c>
      <c r="EG83" s="387">
        <f t="shared" ca="1" si="139"/>
        <v>0</v>
      </c>
      <c r="EH83" s="387">
        <f t="shared" ca="1" si="139"/>
        <v>0</v>
      </c>
      <c r="EI83" s="387">
        <f t="shared" ca="1" si="139"/>
        <v>0</v>
      </c>
      <c r="EJ83" s="387">
        <f t="shared" ca="1" si="139"/>
        <v>0</v>
      </c>
      <c r="EK83" s="387">
        <f t="shared" ca="1" si="139"/>
        <v>0</v>
      </c>
      <c r="EL83" s="387">
        <f t="shared" ca="1" si="139"/>
        <v>0</v>
      </c>
      <c r="EM83" s="387">
        <f t="shared" ca="1" si="139"/>
        <v>0</v>
      </c>
      <c r="EO83" s="695">
        <f t="shared" si="128"/>
        <v>1</v>
      </c>
      <c r="EP83" s="119">
        <f t="shared" si="129"/>
        <v>1</v>
      </c>
    </row>
    <row r="84" spans="1:146">
      <c r="A84" s="122">
        <v>77</v>
      </c>
      <c r="B84" s="551"/>
      <c r="C84" s="529"/>
      <c r="D84" s="530"/>
      <c r="E84" s="530"/>
      <c r="F84" s="531"/>
      <c r="G84" s="532" t="s">
        <v>381</v>
      </c>
      <c r="H84" s="529"/>
      <c r="I84" s="540"/>
      <c r="J84" s="540"/>
      <c r="K84" s="539"/>
      <c r="L84" s="747">
        <f>IF(ISBLANK(K84),,IF(K84&lt;'Grille des taux interet'!$B$2,'Grille des taux interet'!$C$2,IF(K84&lt;'Grille des taux interet'!$B$3,'Grille des taux interet'!$C$3,IF(K84&lt;'Grille des taux interet'!B$4,'Grille des taux interet'!$C$4,IF(K84&lt;='Grille des taux interet'!$B$5,'Grille des taux interet'!$C$5,"RIEN")))))</f>
        <v>0</v>
      </c>
      <c r="M84" s="602">
        <f t="shared" si="115"/>
        <v>0</v>
      </c>
      <c r="N84" s="663" t="str">
        <f t="shared" si="127"/>
        <v/>
      </c>
      <c r="O84" s="649"/>
      <c r="P84" s="649"/>
      <c r="Q84" s="649"/>
      <c r="R84" s="649"/>
      <c r="S84" s="656"/>
      <c r="T84" s="385">
        <f t="shared" ca="1" si="116"/>
        <v>0</v>
      </c>
      <c r="U84" s="385">
        <f t="shared" ca="1" si="117"/>
        <v>0</v>
      </c>
      <c r="V84" s="386">
        <f t="shared" si="118"/>
        <v>0</v>
      </c>
      <c r="W84" s="386">
        <f t="shared" ca="1" si="119"/>
        <v>0</v>
      </c>
      <c r="X84" s="386">
        <f t="shared" ca="1" si="120"/>
        <v>0</v>
      </c>
      <c r="Y84" s="389">
        <f t="shared" si="121"/>
        <v>1900</v>
      </c>
      <c r="Z84" s="387">
        <f t="shared" ca="1" si="130"/>
        <v>0</v>
      </c>
      <c r="AA84" s="387">
        <f t="shared" ca="1" si="130"/>
        <v>0</v>
      </c>
      <c r="AB84" s="387">
        <f t="shared" ca="1" si="130"/>
        <v>0</v>
      </c>
      <c r="AC84" s="387">
        <f t="shared" ca="1" si="130"/>
        <v>0</v>
      </c>
      <c r="AD84" s="387">
        <f t="shared" ca="1" si="130"/>
        <v>0</v>
      </c>
      <c r="AE84" s="387">
        <f t="shared" ca="1" si="130"/>
        <v>0</v>
      </c>
      <c r="AF84" s="387">
        <f t="shared" ca="1" si="130"/>
        <v>0</v>
      </c>
      <c r="AG84" s="387">
        <f t="shared" ca="1" si="130"/>
        <v>0</v>
      </c>
      <c r="AH84" s="387">
        <f t="shared" ca="1" si="130"/>
        <v>0</v>
      </c>
      <c r="AI84" s="387">
        <f t="shared" ca="1" si="130"/>
        <v>0</v>
      </c>
      <c r="AJ84" s="387">
        <f t="shared" ca="1" si="131"/>
        <v>0</v>
      </c>
      <c r="AK84" s="387">
        <f t="shared" ca="1" si="131"/>
        <v>0</v>
      </c>
      <c r="AL84" s="387">
        <f t="shared" ca="1" si="131"/>
        <v>0</v>
      </c>
      <c r="AM84" s="387">
        <f t="shared" ca="1" si="131"/>
        <v>0</v>
      </c>
      <c r="AN84" s="387">
        <f t="shared" ca="1" si="131"/>
        <v>0</v>
      </c>
      <c r="AO84" s="387">
        <f t="shared" ca="1" si="131"/>
        <v>0</v>
      </c>
      <c r="AP84" s="387">
        <f t="shared" ca="1" si="131"/>
        <v>0</v>
      </c>
      <c r="AQ84" s="387">
        <f t="shared" ca="1" si="131"/>
        <v>0</v>
      </c>
      <c r="AR84" s="387">
        <f t="shared" ca="1" si="131"/>
        <v>0</v>
      </c>
      <c r="AS84" s="387">
        <f t="shared" ca="1" si="131"/>
        <v>0</v>
      </c>
      <c r="AT84" s="387">
        <f t="shared" ca="1" si="132"/>
        <v>0</v>
      </c>
      <c r="AU84" s="387">
        <f t="shared" ca="1" si="132"/>
        <v>0</v>
      </c>
      <c r="AV84" s="387">
        <f t="shared" ca="1" si="132"/>
        <v>0</v>
      </c>
      <c r="AW84" s="387">
        <f t="shared" ca="1" si="132"/>
        <v>0</v>
      </c>
      <c r="AX84" s="387">
        <f t="shared" ca="1" si="132"/>
        <v>0</v>
      </c>
      <c r="AY84" s="387">
        <f t="shared" ca="1" si="132"/>
        <v>0</v>
      </c>
      <c r="AZ84" s="387">
        <f t="shared" ca="1" si="132"/>
        <v>0</v>
      </c>
      <c r="BA84" s="387">
        <f t="shared" ca="1" si="132"/>
        <v>0</v>
      </c>
      <c r="BB84" s="387">
        <f t="shared" ca="1" si="132"/>
        <v>0</v>
      </c>
      <c r="BC84" s="387">
        <f t="shared" ca="1" si="132"/>
        <v>0</v>
      </c>
      <c r="BD84" s="387">
        <f t="shared" ca="1" si="133"/>
        <v>0</v>
      </c>
      <c r="BE84" s="387">
        <f t="shared" ca="1" si="133"/>
        <v>0</v>
      </c>
      <c r="BF84" s="387">
        <f t="shared" ca="1" si="133"/>
        <v>0</v>
      </c>
      <c r="BG84" s="387">
        <f t="shared" ca="1" si="133"/>
        <v>0</v>
      </c>
      <c r="BH84" s="387">
        <f t="shared" ca="1" si="133"/>
        <v>0</v>
      </c>
      <c r="BI84" s="387">
        <f t="shared" ca="1" si="133"/>
        <v>0</v>
      </c>
      <c r="BJ84" s="387">
        <f t="shared" ca="1" si="133"/>
        <v>0</v>
      </c>
      <c r="BK84" s="387">
        <f t="shared" ca="1" si="133"/>
        <v>0</v>
      </c>
      <c r="BL84" s="387">
        <f t="shared" ca="1" si="133"/>
        <v>0</v>
      </c>
      <c r="BM84" s="387">
        <f t="shared" ca="1" si="133"/>
        <v>0</v>
      </c>
      <c r="BN84" s="387">
        <f t="shared" ca="1" si="134"/>
        <v>0</v>
      </c>
      <c r="BO84" s="387">
        <f t="shared" ca="1" si="134"/>
        <v>0</v>
      </c>
      <c r="BP84" s="387">
        <f t="shared" ca="1" si="134"/>
        <v>0</v>
      </c>
      <c r="BQ84" s="387">
        <f t="shared" ca="1" si="134"/>
        <v>0</v>
      </c>
      <c r="BR84" s="387">
        <f t="shared" ca="1" si="134"/>
        <v>0</v>
      </c>
      <c r="BS84" s="387">
        <f t="shared" ca="1" si="134"/>
        <v>0</v>
      </c>
      <c r="BT84" s="387">
        <f t="shared" ca="1" si="134"/>
        <v>0</v>
      </c>
      <c r="BU84" s="387">
        <f t="shared" ca="1" si="134"/>
        <v>0</v>
      </c>
      <c r="BV84" s="387">
        <f t="shared" ca="1" si="134"/>
        <v>0</v>
      </c>
      <c r="BW84" s="387">
        <f t="shared" ca="1" si="134"/>
        <v>0</v>
      </c>
      <c r="BX84" s="387">
        <f t="shared" ca="1" si="134"/>
        <v>0</v>
      </c>
      <c r="BY84" s="387">
        <f t="shared" ca="1" si="134"/>
        <v>0</v>
      </c>
      <c r="BZ84" s="387">
        <f t="shared" ca="1" si="134"/>
        <v>0</v>
      </c>
      <c r="CA84" s="387">
        <f t="shared" ca="1" si="134"/>
        <v>0</v>
      </c>
      <c r="CF84" s="385">
        <f t="shared" ca="1" si="122"/>
        <v>0</v>
      </c>
      <c r="CG84" s="385">
        <f t="shared" ca="1" si="123"/>
        <v>0</v>
      </c>
      <c r="CH84" s="386">
        <f t="shared" si="124"/>
        <v>0</v>
      </c>
      <c r="CI84" s="386">
        <f t="shared" ca="1" si="125"/>
        <v>0</v>
      </c>
      <c r="CJ84" s="386">
        <f t="shared" ca="1" si="126"/>
        <v>0</v>
      </c>
      <c r="CK84" s="389"/>
      <c r="CL84" s="387">
        <f t="shared" ca="1" si="135"/>
        <v>0</v>
      </c>
      <c r="CM84" s="387">
        <f t="shared" ca="1" si="135"/>
        <v>0</v>
      </c>
      <c r="CN84" s="387">
        <f t="shared" ca="1" si="135"/>
        <v>0</v>
      </c>
      <c r="CO84" s="387">
        <f t="shared" ca="1" si="135"/>
        <v>0</v>
      </c>
      <c r="CP84" s="387">
        <f t="shared" ca="1" si="135"/>
        <v>0</v>
      </c>
      <c r="CQ84" s="387">
        <f t="shared" ca="1" si="135"/>
        <v>0</v>
      </c>
      <c r="CR84" s="387">
        <f t="shared" ca="1" si="135"/>
        <v>0</v>
      </c>
      <c r="CS84" s="387">
        <f t="shared" ca="1" si="135"/>
        <v>0</v>
      </c>
      <c r="CT84" s="387">
        <f t="shared" ca="1" si="135"/>
        <v>0</v>
      </c>
      <c r="CU84" s="387">
        <f t="shared" ca="1" si="135"/>
        <v>0</v>
      </c>
      <c r="CV84" s="387">
        <f t="shared" ca="1" si="136"/>
        <v>0</v>
      </c>
      <c r="CW84" s="387">
        <f t="shared" ca="1" si="136"/>
        <v>0</v>
      </c>
      <c r="CX84" s="387">
        <f t="shared" ca="1" si="136"/>
        <v>0</v>
      </c>
      <c r="CY84" s="387">
        <f t="shared" ca="1" si="136"/>
        <v>0</v>
      </c>
      <c r="CZ84" s="387">
        <f t="shared" ca="1" si="136"/>
        <v>0</v>
      </c>
      <c r="DA84" s="387">
        <f t="shared" ca="1" si="136"/>
        <v>0</v>
      </c>
      <c r="DB84" s="387">
        <f t="shared" ca="1" si="136"/>
        <v>0</v>
      </c>
      <c r="DC84" s="387">
        <f t="shared" ca="1" si="136"/>
        <v>0</v>
      </c>
      <c r="DD84" s="387">
        <f t="shared" ca="1" si="136"/>
        <v>0</v>
      </c>
      <c r="DE84" s="387">
        <f t="shared" ca="1" si="136"/>
        <v>0</v>
      </c>
      <c r="DF84" s="387">
        <f t="shared" ca="1" si="137"/>
        <v>0</v>
      </c>
      <c r="DG84" s="387">
        <f t="shared" ca="1" si="137"/>
        <v>0</v>
      </c>
      <c r="DH84" s="387">
        <f t="shared" ca="1" si="137"/>
        <v>0</v>
      </c>
      <c r="DI84" s="387">
        <f t="shared" ca="1" si="137"/>
        <v>0</v>
      </c>
      <c r="DJ84" s="387">
        <f t="shared" ca="1" si="137"/>
        <v>0</v>
      </c>
      <c r="DK84" s="387">
        <f t="shared" ca="1" si="137"/>
        <v>0</v>
      </c>
      <c r="DL84" s="387">
        <f t="shared" ca="1" si="137"/>
        <v>0</v>
      </c>
      <c r="DM84" s="387">
        <f t="shared" ca="1" si="137"/>
        <v>0</v>
      </c>
      <c r="DN84" s="387">
        <f t="shared" ca="1" si="137"/>
        <v>0</v>
      </c>
      <c r="DO84" s="387">
        <f t="shared" ca="1" si="137"/>
        <v>0</v>
      </c>
      <c r="DP84" s="387">
        <f t="shared" ca="1" si="138"/>
        <v>0</v>
      </c>
      <c r="DQ84" s="387">
        <f t="shared" ca="1" si="138"/>
        <v>0</v>
      </c>
      <c r="DR84" s="387">
        <f t="shared" ca="1" si="138"/>
        <v>0</v>
      </c>
      <c r="DS84" s="387">
        <f t="shared" ca="1" si="138"/>
        <v>0</v>
      </c>
      <c r="DT84" s="387">
        <f t="shared" ca="1" si="138"/>
        <v>0</v>
      </c>
      <c r="DU84" s="387">
        <f t="shared" ca="1" si="138"/>
        <v>0</v>
      </c>
      <c r="DV84" s="387">
        <f t="shared" ca="1" si="138"/>
        <v>0</v>
      </c>
      <c r="DW84" s="387">
        <f t="shared" ca="1" si="138"/>
        <v>0</v>
      </c>
      <c r="DX84" s="387">
        <f t="shared" ca="1" si="138"/>
        <v>0</v>
      </c>
      <c r="DY84" s="387">
        <f t="shared" ca="1" si="138"/>
        <v>0</v>
      </c>
      <c r="DZ84" s="387">
        <f t="shared" ca="1" si="139"/>
        <v>0</v>
      </c>
      <c r="EA84" s="387">
        <f t="shared" ca="1" si="139"/>
        <v>0</v>
      </c>
      <c r="EB84" s="387">
        <f t="shared" ca="1" si="139"/>
        <v>0</v>
      </c>
      <c r="EC84" s="387">
        <f t="shared" ca="1" si="139"/>
        <v>0</v>
      </c>
      <c r="ED84" s="387">
        <f t="shared" ca="1" si="139"/>
        <v>0</v>
      </c>
      <c r="EE84" s="387">
        <f t="shared" ca="1" si="139"/>
        <v>0</v>
      </c>
      <c r="EF84" s="387">
        <f t="shared" ca="1" si="139"/>
        <v>0</v>
      </c>
      <c r="EG84" s="387">
        <f t="shared" ca="1" si="139"/>
        <v>0</v>
      </c>
      <c r="EH84" s="387">
        <f t="shared" ca="1" si="139"/>
        <v>0</v>
      </c>
      <c r="EI84" s="387">
        <f t="shared" ca="1" si="139"/>
        <v>0</v>
      </c>
      <c r="EJ84" s="387">
        <f t="shared" ca="1" si="139"/>
        <v>0</v>
      </c>
      <c r="EK84" s="387">
        <f t="shared" ca="1" si="139"/>
        <v>0</v>
      </c>
      <c r="EL84" s="387">
        <f t="shared" ca="1" si="139"/>
        <v>0</v>
      </c>
      <c r="EM84" s="387">
        <f t="shared" ca="1" si="139"/>
        <v>0</v>
      </c>
      <c r="EO84" s="695">
        <f t="shared" si="128"/>
        <v>1</v>
      </c>
      <c r="EP84" s="119">
        <f t="shared" si="129"/>
        <v>1</v>
      </c>
    </row>
    <row r="85" spans="1:146">
      <c r="A85" s="122">
        <v>78</v>
      </c>
      <c r="B85" s="551"/>
      <c r="C85" s="529"/>
      <c r="D85" s="530"/>
      <c r="E85" s="530"/>
      <c r="F85" s="531"/>
      <c r="G85" s="532" t="s">
        <v>381</v>
      </c>
      <c r="H85" s="529"/>
      <c r="I85" s="540"/>
      <c r="J85" s="540"/>
      <c r="K85" s="539"/>
      <c r="L85" s="747">
        <f>IF(ISBLANK(K85),,IF(K85&lt;'Grille des taux interet'!$B$2,'Grille des taux interet'!$C$2,IF(K85&lt;'Grille des taux interet'!$B$3,'Grille des taux interet'!$C$3,IF(K85&lt;'Grille des taux interet'!B$4,'Grille des taux interet'!$C$4,IF(K85&lt;='Grille des taux interet'!$B$5,'Grille des taux interet'!$C$5,"RIEN")))))</f>
        <v>0</v>
      </c>
      <c r="M85" s="602">
        <f t="shared" si="115"/>
        <v>0</v>
      </c>
      <c r="N85" s="663" t="str">
        <f t="shared" si="127"/>
        <v/>
      </c>
      <c r="O85" s="649"/>
      <c r="P85" s="649"/>
      <c r="Q85" s="649"/>
      <c r="R85" s="649"/>
      <c r="S85" s="656"/>
      <c r="T85" s="385">
        <f t="shared" ca="1" si="116"/>
        <v>0</v>
      </c>
      <c r="U85" s="385">
        <f t="shared" ca="1" si="117"/>
        <v>0</v>
      </c>
      <c r="V85" s="386">
        <f t="shared" si="118"/>
        <v>0</v>
      </c>
      <c r="W85" s="386">
        <f t="shared" ca="1" si="119"/>
        <v>0</v>
      </c>
      <c r="X85" s="386">
        <f t="shared" ca="1" si="120"/>
        <v>0</v>
      </c>
      <c r="Y85" s="389">
        <f t="shared" si="121"/>
        <v>1900</v>
      </c>
      <c r="Z85" s="387">
        <f t="shared" ca="1" si="130"/>
        <v>0</v>
      </c>
      <c r="AA85" s="387">
        <f t="shared" ca="1" si="130"/>
        <v>0</v>
      </c>
      <c r="AB85" s="387">
        <f t="shared" ca="1" si="130"/>
        <v>0</v>
      </c>
      <c r="AC85" s="387">
        <f t="shared" ca="1" si="130"/>
        <v>0</v>
      </c>
      <c r="AD85" s="387">
        <f t="shared" ca="1" si="130"/>
        <v>0</v>
      </c>
      <c r="AE85" s="387">
        <f t="shared" ca="1" si="130"/>
        <v>0</v>
      </c>
      <c r="AF85" s="387">
        <f t="shared" ca="1" si="130"/>
        <v>0</v>
      </c>
      <c r="AG85" s="387">
        <f t="shared" ca="1" si="130"/>
        <v>0</v>
      </c>
      <c r="AH85" s="387">
        <f t="shared" ca="1" si="130"/>
        <v>0</v>
      </c>
      <c r="AI85" s="387">
        <f t="shared" ca="1" si="130"/>
        <v>0</v>
      </c>
      <c r="AJ85" s="387">
        <f t="shared" ca="1" si="131"/>
        <v>0</v>
      </c>
      <c r="AK85" s="387">
        <f t="shared" ca="1" si="131"/>
        <v>0</v>
      </c>
      <c r="AL85" s="387">
        <f t="shared" ca="1" si="131"/>
        <v>0</v>
      </c>
      <c r="AM85" s="387">
        <f t="shared" ca="1" si="131"/>
        <v>0</v>
      </c>
      <c r="AN85" s="387">
        <f t="shared" ca="1" si="131"/>
        <v>0</v>
      </c>
      <c r="AO85" s="387">
        <f t="shared" ca="1" si="131"/>
        <v>0</v>
      </c>
      <c r="AP85" s="387">
        <f t="shared" ca="1" si="131"/>
        <v>0</v>
      </c>
      <c r="AQ85" s="387">
        <f t="shared" ca="1" si="131"/>
        <v>0</v>
      </c>
      <c r="AR85" s="387">
        <f t="shared" ca="1" si="131"/>
        <v>0</v>
      </c>
      <c r="AS85" s="387">
        <f t="shared" ca="1" si="131"/>
        <v>0</v>
      </c>
      <c r="AT85" s="387">
        <f t="shared" ca="1" si="132"/>
        <v>0</v>
      </c>
      <c r="AU85" s="387">
        <f t="shared" ca="1" si="132"/>
        <v>0</v>
      </c>
      <c r="AV85" s="387">
        <f t="shared" ca="1" si="132"/>
        <v>0</v>
      </c>
      <c r="AW85" s="387">
        <f t="shared" ca="1" si="132"/>
        <v>0</v>
      </c>
      <c r="AX85" s="387">
        <f t="shared" ca="1" si="132"/>
        <v>0</v>
      </c>
      <c r="AY85" s="387">
        <f t="shared" ca="1" si="132"/>
        <v>0</v>
      </c>
      <c r="AZ85" s="387">
        <f t="shared" ca="1" si="132"/>
        <v>0</v>
      </c>
      <c r="BA85" s="387">
        <f t="shared" ca="1" si="132"/>
        <v>0</v>
      </c>
      <c r="BB85" s="387">
        <f t="shared" ca="1" si="132"/>
        <v>0</v>
      </c>
      <c r="BC85" s="387">
        <f t="shared" ca="1" si="132"/>
        <v>0</v>
      </c>
      <c r="BD85" s="387">
        <f t="shared" ca="1" si="133"/>
        <v>0</v>
      </c>
      <c r="BE85" s="387">
        <f t="shared" ca="1" si="133"/>
        <v>0</v>
      </c>
      <c r="BF85" s="387">
        <f t="shared" ca="1" si="133"/>
        <v>0</v>
      </c>
      <c r="BG85" s="387">
        <f t="shared" ca="1" si="133"/>
        <v>0</v>
      </c>
      <c r="BH85" s="387">
        <f t="shared" ca="1" si="133"/>
        <v>0</v>
      </c>
      <c r="BI85" s="387">
        <f t="shared" ca="1" si="133"/>
        <v>0</v>
      </c>
      <c r="BJ85" s="387">
        <f t="shared" ca="1" si="133"/>
        <v>0</v>
      </c>
      <c r="BK85" s="387">
        <f t="shared" ca="1" si="133"/>
        <v>0</v>
      </c>
      <c r="BL85" s="387">
        <f t="shared" ca="1" si="133"/>
        <v>0</v>
      </c>
      <c r="BM85" s="387">
        <f t="shared" ca="1" si="133"/>
        <v>0</v>
      </c>
      <c r="BN85" s="387">
        <f t="shared" ca="1" si="134"/>
        <v>0</v>
      </c>
      <c r="BO85" s="387">
        <f t="shared" ca="1" si="134"/>
        <v>0</v>
      </c>
      <c r="BP85" s="387">
        <f t="shared" ca="1" si="134"/>
        <v>0</v>
      </c>
      <c r="BQ85" s="387">
        <f t="shared" ca="1" si="134"/>
        <v>0</v>
      </c>
      <c r="BR85" s="387">
        <f t="shared" ca="1" si="134"/>
        <v>0</v>
      </c>
      <c r="BS85" s="387">
        <f t="shared" ca="1" si="134"/>
        <v>0</v>
      </c>
      <c r="BT85" s="387">
        <f t="shared" ca="1" si="134"/>
        <v>0</v>
      </c>
      <c r="BU85" s="387">
        <f t="shared" ca="1" si="134"/>
        <v>0</v>
      </c>
      <c r="BV85" s="387">
        <f t="shared" ca="1" si="134"/>
        <v>0</v>
      </c>
      <c r="BW85" s="387">
        <f t="shared" ca="1" si="134"/>
        <v>0</v>
      </c>
      <c r="BX85" s="387">
        <f t="shared" ca="1" si="134"/>
        <v>0</v>
      </c>
      <c r="BY85" s="387">
        <f t="shared" ca="1" si="134"/>
        <v>0</v>
      </c>
      <c r="BZ85" s="387">
        <f t="shared" ca="1" si="134"/>
        <v>0</v>
      </c>
      <c r="CA85" s="387">
        <f t="shared" ca="1" si="134"/>
        <v>0</v>
      </c>
      <c r="CF85" s="385">
        <f t="shared" ca="1" si="122"/>
        <v>0</v>
      </c>
      <c r="CG85" s="385">
        <f t="shared" ca="1" si="123"/>
        <v>0</v>
      </c>
      <c r="CH85" s="386">
        <f t="shared" si="124"/>
        <v>0</v>
      </c>
      <c r="CI85" s="386">
        <f t="shared" ca="1" si="125"/>
        <v>0</v>
      </c>
      <c r="CJ85" s="386">
        <f t="shared" ca="1" si="126"/>
        <v>0</v>
      </c>
      <c r="CK85" s="389"/>
      <c r="CL85" s="387">
        <f t="shared" ca="1" si="135"/>
        <v>0</v>
      </c>
      <c r="CM85" s="387">
        <f t="shared" ca="1" si="135"/>
        <v>0</v>
      </c>
      <c r="CN85" s="387">
        <f t="shared" ca="1" si="135"/>
        <v>0</v>
      </c>
      <c r="CO85" s="387">
        <f t="shared" ca="1" si="135"/>
        <v>0</v>
      </c>
      <c r="CP85" s="387">
        <f t="shared" ca="1" si="135"/>
        <v>0</v>
      </c>
      <c r="CQ85" s="387">
        <f t="shared" ca="1" si="135"/>
        <v>0</v>
      </c>
      <c r="CR85" s="387">
        <f t="shared" ca="1" si="135"/>
        <v>0</v>
      </c>
      <c r="CS85" s="387">
        <f t="shared" ca="1" si="135"/>
        <v>0</v>
      </c>
      <c r="CT85" s="387">
        <f t="shared" ca="1" si="135"/>
        <v>0</v>
      </c>
      <c r="CU85" s="387">
        <f t="shared" ca="1" si="135"/>
        <v>0</v>
      </c>
      <c r="CV85" s="387">
        <f t="shared" ca="1" si="136"/>
        <v>0</v>
      </c>
      <c r="CW85" s="387">
        <f t="shared" ca="1" si="136"/>
        <v>0</v>
      </c>
      <c r="CX85" s="387">
        <f t="shared" ca="1" si="136"/>
        <v>0</v>
      </c>
      <c r="CY85" s="387">
        <f t="shared" ca="1" si="136"/>
        <v>0</v>
      </c>
      <c r="CZ85" s="387">
        <f t="shared" ca="1" si="136"/>
        <v>0</v>
      </c>
      <c r="DA85" s="387">
        <f t="shared" ca="1" si="136"/>
        <v>0</v>
      </c>
      <c r="DB85" s="387">
        <f t="shared" ca="1" si="136"/>
        <v>0</v>
      </c>
      <c r="DC85" s="387">
        <f t="shared" ca="1" si="136"/>
        <v>0</v>
      </c>
      <c r="DD85" s="387">
        <f t="shared" ca="1" si="136"/>
        <v>0</v>
      </c>
      <c r="DE85" s="387">
        <f t="shared" ca="1" si="136"/>
        <v>0</v>
      </c>
      <c r="DF85" s="387">
        <f t="shared" ca="1" si="137"/>
        <v>0</v>
      </c>
      <c r="DG85" s="387">
        <f t="shared" ca="1" si="137"/>
        <v>0</v>
      </c>
      <c r="DH85" s="387">
        <f t="shared" ca="1" si="137"/>
        <v>0</v>
      </c>
      <c r="DI85" s="387">
        <f t="shared" ca="1" si="137"/>
        <v>0</v>
      </c>
      <c r="DJ85" s="387">
        <f t="shared" ca="1" si="137"/>
        <v>0</v>
      </c>
      <c r="DK85" s="387">
        <f t="shared" ca="1" si="137"/>
        <v>0</v>
      </c>
      <c r="DL85" s="387">
        <f t="shared" ca="1" si="137"/>
        <v>0</v>
      </c>
      <c r="DM85" s="387">
        <f t="shared" ca="1" si="137"/>
        <v>0</v>
      </c>
      <c r="DN85" s="387">
        <f t="shared" ca="1" si="137"/>
        <v>0</v>
      </c>
      <c r="DO85" s="387">
        <f t="shared" ca="1" si="137"/>
        <v>0</v>
      </c>
      <c r="DP85" s="387">
        <f t="shared" ca="1" si="138"/>
        <v>0</v>
      </c>
      <c r="DQ85" s="387">
        <f t="shared" ca="1" si="138"/>
        <v>0</v>
      </c>
      <c r="DR85" s="387">
        <f t="shared" ca="1" si="138"/>
        <v>0</v>
      </c>
      <c r="DS85" s="387">
        <f t="shared" ca="1" si="138"/>
        <v>0</v>
      </c>
      <c r="DT85" s="387">
        <f t="shared" ca="1" si="138"/>
        <v>0</v>
      </c>
      <c r="DU85" s="387">
        <f t="shared" ca="1" si="138"/>
        <v>0</v>
      </c>
      <c r="DV85" s="387">
        <f t="shared" ca="1" si="138"/>
        <v>0</v>
      </c>
      <c r="DW85" s="387">
        <f t="shared" ca="1" si="138"/>
        <v>0</v>
      </c>
      <c r="DX85" s="387">
        <f t="shared" ca="1" si="138"/>
        <v>0</v>
      </c>
      <c r="DY85" s="387">
        <f t="shared" ca="1" si="138"/>
        <v>0</v>
      </c>
      <c r="DZ85" s="387">
        <f t="shared" ca="1" si="139"/>
        <v>0</v>
      </c>
      <c r="EA85" s="387">
        <f t="shared" ca="1" si="139"/>
        <v>0</v>
      </c>
      <c r="EB85" s="387">
        <f t="shared" ca="1" si="139"/>
        <v>0</v>
      </c>
      <c r="EC85" s="387">
        <f t="shared" ca="1" si="139"/>
        <v>0</v>
      </c>
      <c r="ED85" s="387">
        <f t="shared" ca="1" si="139"/>
        <v>0</v>
      </c>
      <c r="EE85" s="387">
        <f t="shared" ca="1" si="139"/>
        <v>0</v>
      </c>
      <c r="EF85" s="387">
        <f t="shared" ca="1" si="139"/>
        <v>0</v>
      </c>
      <c r="EG85" s="387">
        <f t="shared" ca="1" si="139"/>
        <v>0</v>
      </c>
      <c r="EH85" s="387">
        <f t="shared" ca="1" si="139"/>
        <v>0</v>
      </c>
      <c r="EI85" s="387">
        <f t="shared" ca="1" si="139"/>
        <v>0</v>
      </c>
      <c r="EJ85" s="387">
        <f t="shared" ca="1" si="139"/>
        <v>0</v>
      </c>
      <c r="EK85" s="387">
        <f t="shared" ca="1" si="139"/>
        <v>0</v>
      </c>
      <c r="EL85" s="387">
        <f t="shared" ca="1" si="139"/>
        <v>0</v>
      </c>
      <c r="EM85" s="387">
        <f t="shared" ca="1" si="139"/>
        <v>0</v>
      </c>
      <c r="EO85" s="695">
        <f t="shared" si="128"/>
        <v>1</v>
      </c>
      <c r="EP85" s="119">
        <f t="shared" si="129"/>
        <v>1</v>
      </c>
    </row>
    <row r="86" spans="1:146">
      <c r="A86" s="122">
        <v>79</v>
      </c>
      <c r="B86" s="551"/>
      <c r="C86" s="529"/>
      <c r="D86" s="530"/>
      <c r="E86" s="530"/>
      <c r="F86" s="531"/>
      <c r="G86" s="532" t="s">
        <v>381</v>
      </c>
      <c r="H86" s="529"/>
      <c r="I86" s="540"/>
      <c r="J86" s="540"/>
      <c r="K86" s="539"/>
      <c r="L86" s="747">
        <f>IF(ISBLANK(K86),,IF(K86&lt;'Grille des taux interet'!$B$2,'Grille des taux interet'!$C$2,IF(K86&lt;'Grille des taux interet'!$B$3,'Grille des taux interet'!$C$3,IF(K86&lt;'Grille des taux interet'!B$4,'Grille des taux interet'!$C$4,IF(K86&lt;='Grille des taux interet'!$B$5,'Grille des taux interet'!$C$5,"RIEN")))))</f>
        <v>0</v>
      </c>
      <c r="M86" s="602">
        <f t="shared" si="115"/>
        <v>0</v>
      </c>
      <c r="N86" s="663" t="str">
        <f t="shared" si="127"/>
        <v/>
      </c>
      <c r="O86" s="649"/>
      <c r="P86" s="649"/>
      <c r="Q86" s="649"/>
      <c r="R86" s="649"/>
      <c r="S86" s="656"/>
      <c r="T86" s="385">
        <f t="shared" ca="1" si="116"/>
        <v>0</v>
      </c>
      <c r="U86" s="385">
        <f t="shared" ca="1" si="117"/>
        <v>0</v>
      </c>
      <c r="V86" s="386">
        <f t="shared" si="118"/>
        <v>0</v>
      </c>
      <c r="W86" s="386">
        <f t="shared" ca="1" si="119"/>
        <v>0</v>
      </c>
      <c r="X86" s="386">
        <f t="shared" ca="1" si="120"/>
        <v>0</v>
      </c>
      <c r="Y86" s="389">
        <f t="shared" si="121"/>
        <v>1900</v>
      </c>
      <c r="Z86" s="387">
        <f t="shared" ca="1" si="130"/>
        <v>0</v>
      </c>
      <c r="AA86" s="387">
        <f t="shared" ca="1" si="130"/>
        <v>0</v>
      </c>
      <c r="AB86" s="387">
        <f t="shared" ca="1" si="130"/>
        <v>0</v>
      </c>
      <c r="AC86" s="387">
        <f t="shared" ca="1" si="130"/>
        <v>0</v>
      </c>
      <c r="AD86" s="387">
        <f t="shared" ca="1" si="130"/>
        <v>0</v>
      </c>
      <c r="AE86" s="387">
        <f t="shared" ca="1" si="130"/>
        <v>0</v>
      </c>
      <c r="AF86" s="387">
        <f t="shared" ca="1" si="130"/>
        <v>0</v>
      </c>
      <c r="AG86" s="387">
        <f t="shared" ca="1" si="130"/>
        <v>0</v>
      </c>
      <c r="AH86" s="387">
        <f t="shared" ca="1" si="130"/>
        <v>0</v>
      </c>
      <c r="AI86" s="387">
        <f t="shared" ca="1" si="130"/>
        <v>0</v>
      </c>
      <c r="AJ86" s="387">
        <f t="shared" ca="1" si="131"/>
        <v>0</v>
      </c>
      <c r="AK86" s="387">
        <f t="shared" ca="1" si="131"/>
        <v>0</v>
      </c>
      <c r="AL86" s="387">
        <f t="shared" ca="1" si="131"/>
        <v>0</v>
      </c>
      <c r="AM86" s="387">
        <f t="shared" ca="1" si="131"/>
        <v>0</v>
      </c>
      <c r="AN86" s="387">
        <f t="shared" ca="1" si="131"/>
        <v>0</v>
      </c>
      <c r="AO86" s="387">
        <f t="shared" ca="1" si="131"/>
        <v>0</v>
      </c>
      <c r="AP86" s="387">
        <f t="shared" ca="1" si="131"/>
        <v>0</v>
      </c>
      <c r="AQ86" s="387">
        <f t="shared" ca="1" si="131"/>
        <v>0</v>
      </c>
      <c r="AR86" s="387">
        <f t="shared" ca="1" si="131"/>
        <v>0</v>
      </c>
      <c r="AS86" s="387">
        <f t="shared" ca="1" si="131"/>
        <v>0</v>
      </c>
      <c r="AT86" s="387">
        <f t="shared" ca="1" si="132"/>
        <v>0</v>
      </c>
      <c r="AU86" s="387">
        <f t="shared" ca="1" si="132"/>
        <v>0</v>
      </c>
      <c r="AV86" s="387">
        <f t="shared" ca="1" si="132"/>
        <v>0</v>
      </c>
      <c r="AW86" s="387">
        <f t="shared" ca="1" si="132"/>
        <v>0</v>
      </c>
      <c r="AX86" s="387">
        <f t="shared" ca="1" si="132"/>
        <v>0</v>
      </c>
      <c r="AY86" s="387">
        <f t="shared" ca="1" si="132"/>
        <v>0</v>
      </c>
      <c r="AZ86" s="387">
        <f t="shared" ca="1" si="132"/>
        <v>0</v>
      </c>
      <c r="BA86" s="387">
        <f t="shared" ca="1" si="132"/>
        <v>0</v>
      </c>
      <c r="BB86" s="387">
        <f t="shared" ca="1" si="132"/>
        <v>0</v>
      </c>
      <c r="BC86" s="387">
        <f t="shared" ca="1" si="132"/>
        <v>0</v>
      </c>
      <c r="BD86" s="387">
        <f t="shared" ca="1" si="133"/>
        <v>0</v>
      </c>
      <c r="BE86" s="387">
        <f t="shared" ca="1" si="133"/>
        <v>0</v>
      </c>
      <c r="BF86" s="387">
        <f t="shared" ca="1" si="133"/>
        <v>0</v>
      </c>
      <c r="BG86" s="387">
        <f t="shared" ca="1" si="133"/>
        <v>0</v>
      </c>
      <c r="BH86" s="387">
        <f t="shared" ca="1" si="133"/>
        <v>0</v>
      </c>
      <c r="BI86" s="387">
        <f t="shared" ca="1" si="133"/>
        <v>0</v>
      </c>
      <c r="BJ86" s="387">
        <f t="shared" ca="1" si="133"/>
        <v>0</v>
      </c>
      <c r="BK86" s="387">
        <f t="shared" ca="1" si="133"/>
        <v>0</v>
      </c>
      <c r="BL86" s="387">
        <f t="shared" ca="1" si="133"/>
        <v>0</v>
      </c>
      <c r="BM86" s="387">
        <f t="shared" ca="1" si="133"/>
        <v>0</v>
      </c>
      <c r="BN86" s="387">
        <f t="shared" ca="1" si="134"/>
        <v>0</v>
      </c>
      <c r="BO86" s="387">
        <f t="shared" ca="1" si="134"/>
        <v>0</v>
      </c>
      <c r="BP86" s="387">
        <f t="shared" ca="1" si="134"/>
        <v>0</v>
      </c>
      <c r="BQ86" s="387">
        <f t="shared" ca="1" si="134"/>
        <v>0</v>
      </c>
      <c r="BR86" s="387">
        <f t="shared" ca="1" si="134"/>
        <v>0</v>
      </c>
      <c r="BS86" s="387">
        <f t="shared" ca="1" si="134"/>
        <v>0</v>
      </c>
      <c r="BT86" s="387">
        <f t="shared" ca="1" si="134"/>
        <v>0</v>
      </c>
      <c r="BU86" s="387">
        <f t="shared" ca="1" si="134"/>
        <v>0</v>
      </c>
      <c r="BV86" s="387">
        <f t="shared" ca="1" si="134"/>
        <v>0</v>
      </c>
      <c r="BW86" s="387">
        <f t="shared" ca="1" si="134"/>
        <v>0</v>
      </c>
      <c r="BX86" s="387">
        <f t="shared" ca="1" si="134"/>
        <v>0</v>
      </c>
      <c r="BY86" s="387">
        <f t="shared" ca="1" si="134"/>
        <v>0</v>
      </c>
      <c r="BZ86" s="387">
        <f t="shared" ca="1" si="134"/>
        <v>0</v>
      </c>
      <c r="CA86" s="387">
        <f t="shared" ca="1" si="134"/>
        <v>0</v>
      </c>
      <c r="CF86" s="385">
        <f t="shared" ca="1" si="122"/>
        <v>0</v>
      </c>
      <c r="CG86" s="385">
        <f t="shared" ca="1" si="123"/>
        <v>0</v>
      </c>
      <c r="CH86" s="386">
        <f t="shared" si="124"/>
        <v>0</v>
      </c>
      <c r="CI86" s="386">
        <f t="shared" ca="1" si="125"/>
        <v>0</v>
      </c>
      <c r="CJ86" s="386">
        <f t="shared" ca="1" si="126"/>
        <v>0</v>
      </c>
      <c r="CK86" s="389"/>
      <c r="CL86" s="387">
        <f t="shared" ca="1" si="135"/>
        <v>0</v>
      </c>
      <c r="CM86" s="387">
        <f t="shared" ca="1" si="135"/>
        <v>0</v>
      </c>
      <c r="CN86" s="387">
        <f t="shared" ca="1" si="135"/>
        <v>0</v>
      </c>
      <c r="CO86" s="387">
        <f t="shared" ca="1" si="135"/>
        <v>0</v>
      </c>
      <c r="CP86" s="387">
        <f t="shared" ca="1" si="135"/>
        <v>0</v>
      </c>
      <c r="CQ86" s="387">
        <f t="shared" ca="1" si="135"/>
        <v>0</v>
      </c>
      <c r="CR86" s="387">
        <f t="shared" ca="1" si="135"/>
        <v>0</v>
      </c>
      <c r="CS86" s="387">
        <f t="shared" ca="1" si="135"/>
        <v>0</v>
      </c>
      <c r="CT86" s="387">
        <f t="shared" ca="1" si="135"/>
        <v>0</v>
      </c>
      <c r="CU86" s="387">
        <f t="shared" ca="1" si="135"/>
        <v>0</v>
      </c>
      <c r="CV86" s="387">
        <f t="shared" ca="1" si="136"/>
        <v>0</v>
      </c>
      <c r="CW86" s="387">
        <f t="shared" ca="1" si="136"/>
        <v>0</v>
      </c>
      <c r="CX86" s="387">
        <f t="shared" ca="1" si="136"/>
        <v>0</v>
      </c>
      <c r="CY86" s="387">
        <f t="shared" ca="1" si="136"/>
        <v>0</v>
      </c>
      <c r="CZ86" s="387">
        <f t="shared" ca="1" si="136"/>
        <v>0</v>
      </c>
      <c r="DA86" s="387">
        <f t="shared" ca="1" si="136"/>
        <v>0</v>
      </c>
      <c r="DB86" s="387">
        <f t="shared" ca="1" si="136"/>
        <v>0</v>
      </c>
      <c r="DC86" s="387">
        <f t="shared" ca="1" si="136"/>
        <v>0</v>
      </c>
      <c r="DD86" s="387">
        <f t="shared" ca="1" si="136"/>
        <v>0</v>
      </c>
      <c r="DE86" s="387">
        <f t="shared" ca="1" si="136"/>
        <v>0</v>
      </c>
      <c r="DF86" s="387">
        <f t="shared" ca="1" si="137"/>
        <v>0</v>
      </c>
      <c r="DG86" s="387">
        <f t="shared" ca="1" si="137"/>
        <v>0</v>
      </c>
      <c r="DH86" s="387">
        <f t="shared" ca="1" si="137"/>
        <v>0</v>
      </c>
      <c r="DI86" s="387">
        <f t="shared" ca="1" si="137"/>
        <v>0</v>
      </c>
      <c r="DJ86" s="387">
        <f t="shared" ca="1" si="137"/>
        <v>0</v>
      </c>
      <c r="DK86" s="387">
        <f t="shared" ca="1" si="137"/>
        <v>0</v>
      </c>
      <c r="DL86" s="387">
        <f t="shared" ca="1" si="137"/>
        <v>0</v>
      </c>
      <c r="DM86" s="387">
        <f t="shared" ca="1" si="137"/>
        <v>0</v>
      </c>
      <c r="DN86" s="387">
        <f t="shared" ca="1" si="137"/>
        <v>0</v>
      </c>
      <c r="DO86" s="387">
        <f t="shared" ca="1" si="137"/>
        <v>0</v>
      </c>
      <c r="DP86" s="387">
        <f t="shared" ca="1" si="138"/>
        <v>0</v>
      </c>
      <c r="DQ86" s="387">
        <f t="shared" ca="1" si="138"/>
        <v>0</v>
      </c>
      <c r="DR86" s="387">
        <f t="shared" ca="1" si="138"/>
        <v>0</v>
      </c>
      <c r="DS86" s="387">
        <f t="shared" ca="1" si="138"/>
        <v>0</v>
      </c>
      <c r="DT86" s="387">
        <f t="shared" ca="1" si="138"/>
        <v>0</v>
      </c>
      <c r="DU86" s="387">
        <f t="shared" ca="1" si="138"/>
        <v>0</v>
      </c>
      <c r="DV86" s="387">
        <f t="shared" ca="1" si="138"/>
        <v>0</v>
      </c>
      <c r="DW86" s="387">
        <f t="shared" ca="1" si="138"/>
        <v>0</v>
      </c>
      <c r="DX86" s="387">
        <f t="shared" ca="1" si="138"/>
        <v>0</v>
      </c>
      <c r="DY86" s="387">
        <f t="shared" ca="1" si="138"/>
        <v>0</v>
      </c>
      <c r="DZ86" s="387">
        <f t="shared" ca="1" si="139"/>
        <v>0</v>
      </c>
      <c r="EA86" s="387">
        <f t="shared" ca="1" si="139"/>
        <v>0</v>
      </c>
      <c r="EB86" s="387">
        <f t="shared" ca="1" si="139"/>
        <v>0</v>
      </c>
      <c r="EC86" s="387">
        <f t="shared" ca="1" si="139"/>
        <v>0</v>
      </c>
      <c r="ED86" s="387">
        <f t="shared" ca="1" si="139"/>
        <v>0</v>
      </c>
      <c r="EE86" s="387">
        <f t="shared" ca="1" si="139"/>
        <v>0</v>
      </c>
      <c r="EF86" s="387">
        <f t="shared" ca="1" si="139"/>
        <v>0</v>
      </c>
      <c r="EG86" s="387">
        <f t="shared" ca="1" si="139"/>
        <v>0</v>
      </c>
      <c r="EH86" s="387">
        <f t="shared" ca="1" si="139"/>
        <v>0</v>
      </c>
      <c r="EI86" s="387">
        <f t="shared" ca="1" si="139"/>
        <v>0</v>
      </c>
      <c r="EJ86" s="387">
        <f t="shared" ca="1" si="139"/>
        <v>0</v>
      </c>
      <c r="EK86" s="387">
        <f t="shared" ca="1" si="139"/>
        <v>0</v>
      </c>
      <c r="EL86" s="387">
        <f t="shared" ca="1" si="139"/>
        <v>0</v>
      </c>
      <c r="EM86" s="387">
        <f t="shared" ca="1" si="139"/>
        <v>0</v>
      </c>
      <c r="EO86" s="695">
        <f t="shared" si="128"/>
        <v>1</v>
      </c>
      <c r="EP86" s="119">
        <f t="shared" si="129"/>
        <v>1</v>
      </c>
    </row>
    <row r="87" spans="1:146">
      <c r="A87" s="122">
        <v>80</v>
      </c>
      <c r="B87" s="551"/>
      <c r="C87" s="529"/>
      <c r="D87" s="530"/>
      <c r="E87" s="530"/>
      <c r="F87" s="531"/>
      <c r="G87" s="532" t="s">
        <v>381</v>
      </c>
      <c r="H87" s="529"/>
      <c r="I87" s="540"/>
      <c r="J87" s="540"/>
      <c r="K87" s="539"/>
      <c r="L87" s="747">
        <f>IF(ISBLANK(K87),,IF(K87&lt;'Grille des taux interet'!$B$2,'Grille des taux interet'!$C$2,IF(K87&lt;'Grille des taux interet'!$B$3,'Grille des taux interet'!$C$3,IF(K87&lt;'Grille des taux interet'!B$4,'Grille des taux interet'!$C$4,IF(K87&lt;='Grille des taux interet'!$B$5,'Grille des taux interet'!$C$5,"RIEN")))))</f>
        <v>0</v>
      </c>
      <c r="M87" s="602">
        <f t="shared" si="115"/>
        <v>0</v>
      </c>
      <c r="N87" s="663" t="str">
        <f t="shared" si="127"/>
        <v/>
      </c>
      <c r="O87" s="649"/>
      <c r="P87" s="649"/>
      <c r="Q87" s="649"/>
      <c r="R87" s="649"/>
      <c r="S87" s="656"/>
      <c r="T87" s="385">
        <f t="shared" ca="1" si="116"/>
        <v>0</v>
      </c>
      <c r="U87" s="385">
        <f t="shared" ca="1" si="117"/>
        <v>0</v>
      </c>
      <c r="V87" s="386">
        <f t="shared" si="118"/>
        <v>0</v>
      </c>
      <c r="W87" s="386">
        <f t="shared" ca="1" si="119"/>
        <v>0</v>
      </c>
      <c r="X87" s="386">
        <f t="shared" ca="1" si="120"/>
        <v>0</v>
      </c>
      <c r="Y87" s="389">
        <f t="shared" si="121"/>
        <v>1900</v>
      </c>
      <c r="Z87" s="387">
        <f t="shared" ca="1" si="130"/>
        <v>0</v>
      </c>
      <c r="AA87" s="387">
        <f t="shared" ca="1" si="130"/>
        <v>0</v>
      </c>
      <c r="AB87" s="387">
        <f t="shared" ca="1" si="130"/>
        <v>0</v>
      </c>
      <c r="AC87" s="387">
        <f t="shared" ca="1" si="130"/>
        <v>0</v>
      </c>
      <c r="AD87" s="387">
        <f t="shared" ca="1" si="130"/>
        <v>0</v>
      </c>
      <c r="AE87" s="387">
        <f t="shared" ca="1" si="130"/>
        <v>0</v>
      </c>
      <c r="AF87" s="387">
        <f t="shared" ca="1" si="130"/>
        <v>0</v>
      </c>
      <c r="AG87" s="387">
        <f t="shared" ca="1" si="130"/>
        <v>0</v>
      </c>
      <c r="AH87" s="387">
        <f t="shared" ca="1" si="130"/>
        <v>0</v>
      </c>
      <c r="AI87" s="387">
        <f t="shared" ca="1" si="130"/>
        <v>0</v>
      </c>
      <c r="AJ87" s="387">
        <f t="shared" ca="1" si="131"/>
        <v>0</v>
      </c>
      <c r="AK87" s="387">
        <f t="shared" ca="1" si="131"/>
        <v>0</v>
      </c>
      <c r="AL87" s="387">
        <f t="shared" ca="1" si="131"/>
        <v>0</v>
      </c>
      <c r="AM87" s="387">
        <f t="shared" ca="1" si="131"/>
        <v>0</v>
      </c>
      <c r="AN87" s="387">
        <f t="shared" ca="1" si="131"/>
        <v>0</v>
      </c>
      <c r="AO87" s="387">
        <f t="shared" ca="1" si="131"/>
        <v>0</v>
      </c>
      <c r="AP87" s="387">
        <f t="shared" ca="1" si="131"/>
        <v>0</v>
      </c>
      <c r="AQ87" s="387">
        <f t="shared" ca="1" si="131"/>
        <v>0</v>
      </c>
      <c r="AR87" s="387">
        <f t="shared" ca="1" si="131"/>
        <v>0</v>
      </c>
      <c r="AS87" s="387">
        <f t="shared" ca="1" si="131"/>
        <v>0</v>
      </c>
      <c r="AT87" s="387">
        <f t="shared" ca="1" si="132"/>
        <v>0</v>
      </c>
      <c r="AU87" s="387">
        <f t="shared" ca="1" si="132"/>
        <v>0</v>
      </c>
      <c r="AV87" s="387">
        <f t="shared" ca="1" si="132"/>
        <v>0</v>
      </c>
      <c r="AW87" s="387">
        <f t="shared" ca="1" si="132"/>
        <v>0</v>
      </c>
      <c r="AX87" s="387">
        <f t="shared" ca="1" si="132"/>
        <v>0</v>
      </c>
      <c r="AY87" s="387">
        <f t="shared" ca="1" si="132"/>
        <v>0</v>
      </c>
      <c r="AZ87" s="387">
        <f t="shared" ca="1" si="132"/>
        <v>0</v>
      </c>
      <c r="BA87" s="387">
        <f t="shared" ca="1" si="132"/>
        <v>0</v>
      </c>
      <c r="BB87" s="387">
        <f t="shared" ca="1" si="132"/>
        <v>0</v>
      </c>
      <c r="BC87" s="387">
        <f t="shared" ca="1" si="132"/>
        <v>0</v>
      </c>
      <c r="BD87" s="387">
        <f t="shared" ca="1" si="133"/>
        <v>0</v>
      </c>
      <c r="BE87" s="387">
        <f t="shared" ca="1" si="133"/>
        <v>0</v>
      </c>
      <c r="BF87" s="387">
        <f t="shared" ca="1" si="133"/>
        <v>0</v>
      </c>
      <c r="BG87" s="387">
        <f t="shared" ca="1" si="133"/>
        <v>0</v>
      </c>
      <c r="BH87" s="387">
        <f t="shared" ca="1" si="133"/>
        <v>0</v>
      </c>
      <c r="BI87" s="387">
        <f t="shared" ca="1" si="133"/>
        <v>0</v>
      </c>
      <c r="BJ87" s="387">
        <f t="shared" ca="1" si="133"/>
        <v>0</v>
      </c>
      <c r="BK87" s="387">
        <f t="shared" ca="1" si="133"/>
        <v>0</v>
      </c>
      <c r="BL87" s="387">
        <f t="shared" ca="1" si="133"/>
        <v>0</v>
      </c>
      <c r="BM87" s="387">
        <f t="shared" ca="1" si="133"/>
        <v>0</v>
      </c>
      <c r="BN87" s="387">
        <f t="shared" ca="1" si="134"/>
        <v>0</v>
      </c>
      <c r="BO87" s="387">
        <f t="shared" ca="1" si="134"/>
        <v>0</v>
      </c>
      <c r="BP87" s="387">
        <f t="shared" ca="1" si="134"/>
        <v>0</v>
      </c>
      <c r="BQ87" s="387">
        <f t="shared" ca="1" si="134"/>
        <v>0</v>
      </c>
      <c r="BR87" s="387">
        <f t="shared" ca="1" si="134"/>
        <v>0</v>
      </c>
      <c r="BS87" s="387">
        <f t="shared" ca="1" si="134"/>
        <v>0</v>
      </c>
      <c r="BT87" s="387">
        <f t="shared" ca="1" si="134"/>
        <v>0</v>
      </c>
      <c r="BU87" s="387">
        <f t="shared" ca="1" si="134"/>
        <v>0</v>
      </c>
      <c r="BV87" s="387">
        <f t="shared" ca="1" si="134"/>
        <v>0</v>
      </c>
      <c r="BW87" s="387">
        <f t="shared" ca="1" si="134"/>
        <v>0</v>
      </c>
      <c r="BX87" s="387">
        <f t="shared" ca="1" si="134"/>
        <v>0</v>
      </c>
      <c r="BY87" s="387">
        <f t="shared" ca="1" si="134"/>
        <v>0</v>
      </c>
      <c r="BZ87" s="387">
        <f t="shared" ca="1" si="134"/>
        <v>0</v>
      </c>
      <c r="CA87" s="387">
        <f t="shared" ca="1" si="134"/>
        <v>0</v>
      </c>
      <c r="CF87" s="385">
        <f t="shared" ca="1" si="122"/>
        <v>0</v>
      </c>
      <c r="CG87" s="385">
        <f t="shared" ca="1" si="123"/>
        <v>0</v>
      </c>
      <c r="CH87" s="386">
        <f t="shared" si="124"/>
        <v>0</v>
      </c>
      <c r="CI87" s="386">
        <f t="shared" ca="1" si="125"/>
        <v>0</v>
      </c>
      <c r="CJ87" s="386">
        <f t="shared" ca="1" si="126"/>
        <v>0</v>
      </c>
      <c r="CK87" s="389"/>
      <c r="CL87" s="387">
        <f t="shared" ca="1" si="135"/>
        <v>0</v>
      </c>
      <c r="CM87" s="387">
        <f t="shared" ca="1" si="135"/>
        <v>0</v>
      </c>
      <c r="CN87" s="387">
        <f t="shared" ca="1" si="135"/>
        <v>0</v>
      </c>
      <c r="CO87" s="387">
        <f t="shared" ca="1" si="135"/>
        <v>0</v>
      </c>
      <c r="CP87" s="387">
        <f t="shared" ca="1" si="135"/>
        <v>0</v>
      </c>
      <c r="CQ87" s="387">
        <f t="shared" ca="1" si="135"/>
        <v>0</v>
      </c>
      <c r="CR87" s="387">
        <f t="shared" ca="1" si="135"/>
        <v>0</v>
      </c>
      <c r="CS87" s="387">
        <f t="shared" ca="1" si="135"/>
        <v>0</v>
      </c>
      <c r="CT87" s="387">
        <f t="shared" ca="1" si="135"/>
        <v>0</v>
      </c>
      <c r="CU87" s="387">
        <f t="shared" ca="1" si="135"/>
        <v>0</v>
      </c>
      <c r="CV87" s="387">
        <f t="shared" ca="1" si="136"/>
        <v>0</v>
      </c>
      <c r="CW87" s="387">
        <f t="shared" ca="1" si="136"/>
        <v>0</v>
      </c>
      <c r="CX87" s="387">
        <f t="shared" ca="1" si="136"/>
        <v>0</v>
      </c>
      <c r="CY87" s="387">
        <f t="shared" ca="1" si="136"/>
        <v>0</v>
      </c>
      <c r="CZ87" s="387">
        <f t="shared" ca="1" si="136"/>
        <v>0</v>
      </c>
      <c r="DA87" s="387">
        <f t="shared" ca="1" si="136"/>
        <v>0</v>
      </c>
      <c r="DB87" s="387">
        <f t="shared" ca="1" si="136"/>
        <v>0</v>
      </c>
      <c r="DC87" s="387">
        <f t="shared" ca="1" si="136"/>
        <v>0</v>
      </c>
      <c r="DD87" s="387">
        <f t="shared" ca="1" si="136"/>
        <v>0</v>
      </c>
      <c r="DE87" s="387">
        <f t="shared" ca="1" si="136"/>
        <v>0</v>
      </c>
      <c r="DF87" s="387">
        <f t="shared" ca="1" si="137"/>
        <v>0</v>
      </c>
      <c r="DG87" s="387">
        <f t="shared" ca="1" si="137"/>
        <v>0</v>
      </c>
      <c r="DH87" s="387">
        <f t="shared" ca="1" si="137"/>
        <v>0</v>
      </c>
      <c r="DI87" s="387">
        <f t="shared" ca="1" si="137"/>
        <v>0</v>
      </c>
      <c r="DJ87" s="387">
        <f t="shared" ca="1" si="137"/>
        <v>0</v>
      </c>
      <c r="DK87" s="387">
        <f t="shared" ca="1" si="137"/>
        <v>0</v>
      </c>
      <c r="DL87" s="387">
        <f t="shared" ca="1" si="137"/>
        <v>0</v>
      </c>
      <c r="DM87" s="387">
        <f t="shared" ca="1" si="137"/>
        <v>0</v>
      </c>
      <c r="DN87" s="387">
        <f t="shared" ca="1" si="137"/>
        <v>0</v>
      </c>
      <c r="DO87" s="387">
        <f t="shared" ca="1" si="137"/>
        <v>0</v>
      </c>
      <c r="DP87" s="387">
        <f t="shared" ca="1" si="138"/>
        <v>0</v>
      </c>
      <c r="DQ87" s="387">
        <f t="shared" ca="1" si="138"/>
        <v>0</v>
      </c>
      <c r="DR87" s="387">
        <f t="shared" ca="1" si="138"/>
        <v>0</v>
      </c>
      <c r="DS87" s="387">
        <f t="shared" ca="1" si="138"/>
        <v>0</v>
      </c>
      <c r="DT87" s="387">
        <f t="shared" ca="1" si="138"/>
        <v>0</v>
      </c>
      <c r="DU87" s="387">
        <f t="shared" ca="1" si="138"/>
        <v>0</v>
      </c>
      <c r="DV87" s="387">
        <f t="shared" ca="1" si="138"/>
        <v>0</v>
      </c>
      <c r="DW87" s="387">
        <f t="shared" ca="1" si="138"/>
        <v>0</v>
      </c>
      <c r="DX87" s="387">
        <f t="shared" ca="1" si="138"/>
        <v>0</v>
      </c>
      <c r="DY87" s="387">
        <f t="shared" ca="1" si="138"/>
        <v>0</v>
      </c>
      <c r="DZ87" s="387">
        <f t="shared" ca="1" si="139"/>
        <v>0</v>
      </c>
      <c r="EA87" s="387">
        <f t="shared" ca="1" si="139"/>
        <v>0</v>
      </c>
      <c r="EB87" s="387">
        <f t="shared" ca="1" si="139"/>
        <v>0</v>
      </c>
      <c r="EC87" s="387">
        <f t="shared" ca="1" si="139"/>
        <v>0</v>
      </c>
      <c r="ED87" s="387">
        <f t="shared" ca="1" si="139"/>
        <v>0</v>
      </c>
      <c r="EE87" s="387">
        <f t="shared" ca="1" si="139"/>
        <v>0</v>
      </c>
      <c r="EF87" s="387">
        <f t="shared" ca="1" si="139"/>
        <v>0</v>
      </c>
      <c r="EG87" s="387">
        <f t="shared" ca="1" si="139"/>
        <v>0</v>
      </c>
      <c r="EH87" s="387">
        <f t="shared" ca="1" si="139"/>
        <v>0</v>
      </c>
      <c r="EI87" s="387">
        <f t="shared" ca="1" si="139"/>
        <v>0</v>
      </c>
      <c r="EJ87" s="387">
        <f t="shared" ca="1" si="139"/>
        <v>0</v>
      </c>
      <c r="EK87" s="387">
        <f t="shared" ca="1" si="139"/>
        <v>0</v>
      </c>
      <c r="EL87" s="387">
        <f t="shared" ca="1" si="139"/>
        <v>0</v>
      </c>
      <c r="EM87" s="387">
        <f t="shared" ca="1" si="139"/>
        <v>0</v>
      </c>
      <c r="EO87" s="695">
        <f t="shared" si="128"/>
        <v>1</v>
      </c>
      <c r="EP87" s="119">
        <f t="shared" si="129"/>
        <v>1</v>
      </c>
    </row>
    <row r="88" spans="1:146">
      <c r="A88" s="122">
        <v>81</v>
      </c>
      <c r="B88" s="551"/>
      <c r="C88" s="529"/>
      <c r="D88" s="530"/>
      <c r="E88" s="530"/>
      <c r="F88" s="531"/>
      <c r="G88" s="532" t="s">
        <v>381</v>
      </c>
      <c r="H88" s="529"/>
      <c r="I88" s="540"/>
      <c r="J88" s="540"/>
      <c r="K88" s="539"/>
      <c r="L88" s="747">
        <f>IF(ISBLANK(K88),,IF(K88&lt;'Grille des taux interet'!$B$2,'Grille des taux interet'!$C$2,IF(K88&lt;'Grille des taux interet'!$B$3,'Grille des taux interet'!$C$3,IF(K88&lt;'Grille des taux interet'!B$4,'Grille des taux interet'!$C$4,IF(K88&lt;='Grille des taux interet'!$B$5,'Grille des taux interet'!$C$5,"RIEN")))))</f>
        <v>0</v>
      </c>
      <c r="M88" s="602">
        <f t="shared" si="115"/>
        <v>0</v>
      </c>
      <c r="N88" s="663" t="str">
        <f t="shared" si="127"/>
        <v/>
      </c>
      <c r="O88" s="649"/>
      <c r="P88" s="649"/>
      <c r="Q88" s="649"/>
      <c r="R88" s="649"/>
      <c r="S88" s="656"/>
      <c r="T88" s="385">
        <f t="shared" ca="1" si="116"/>
        <v>0</v>
      </c>
      <c r="U88" s="385">
        <f t="shared" ca="1" si="117"/>
        <v>0</v>
      </c>
      <c r="V88" s="386">
        <f t="shared" si="118"/>
        <v>0</v>
      </c>
      <c r="W88" s="386">
        <f t="shared" ca="1" si="119"/>
        <v>0</v>
      </c>
      <c r="X88" s="386">
        <f t="shared" ca="1" si="120"/>
        <v>0</v>
      </c>
      <c r="Y88" s="389">
        <f t="shared" si="121"/>
        <v>1900</v>
      </c>
      <c r="Z88" s="387">
        <f t="shared" ref="Z88:AI97" ca="1" si="140">IF(OR(Z$6&lt;YEAR($T88),Z$6&gt;YEAR($U88)),0,IF(AND(Z$6&gt;YEAR($T88),Z$6&lt;YEAR($U88)),$V88,IF(Z$6=YEAR($T88),$W88,IF(Z$6=YEAR($U88),IF($X88=0,$V88,$X88)))))</f>
        <v>0</v>
      </c>
      <c r="AA88" s="387">
        <f t="shared" ca="1" si="140"/>
        <v>0</v>
      </c>
      <c r="AB88" s="387">
        <f t="shared" ca="1" si="140"/>
        <v>0</v>
      </c>
      <c r="AC88" s="387">
        <f t="shared" ca="1" si="140"/>
        <v>0</v>
      </c>
      <c r="AD88" s="387">
        <f t="shared" ca="1" si="140"/>
        <v>0</v>
      </c>
      <c r="AE88" s="387">
        <f t="shared" ca="1" si="140"/>
        <v>0</v>
      </c>
      <c r="AF88" s="387">
        <f t="shared" ca="1" si="140"/>
        <v>0</v>
      </c>
      <c r="AG88" s="387">
        <f t="shared" ca="1" si="140"/>
        <v>0</v>
      </c>
      <c r="AH88" s="387">
        <f t="shared" ca="1" si="140"/>
        <v>0</v>
      </c>
      <c r="AI88" s="387">
        <f t="shared" ca="1" si="140"/>
        <v>0</v>
      </c>
      <c r="AJ88" s="387">
        <f t="shared" ref="AJ88:AS97" ca="1" si="141">IF(OR(AJ$6&lt;YEAR($T88),AJ$6&gt;YEAR($U88)),0,IF(AND(AJ$6&gt;YEAR($T88),AJ$6&lt;YEAR($U88)),$V88,IF(AJ$6=YEAR($T88),$W88,IF(AJ$6=YEAR($U88),IF($X88=0,$V88,$X88)))))</f>
        <v>0</v>
      </c>
      <c r="AK88" s="387">
        <f t="shared" ca="1" si="141"/>
        <v>0</v>
      </c>
      <c r="AL88" s="387">
        <f t="shared" ca="1" si="141"/>
        <v>0</v>
      </c>
      <c r="AM88" s="387">
        <f t="shared" ca="1" si="141"/>
        <v>0</v>
      </c>
      <c r="AN88" s="387">
        <f t="shared" ca="1" si="141"/>
        <v>0</v>
      </c>
      <c r="AO88" s="387">
        <f t="shared" ca="1" si="141"/>
        <v>0</v>
      </c>
      <c r="AP88" s="387">
        <f t="shared" ca="1" si="141"/>
        <v>0</v>
      </c>
      <c r="AQ88" s="387">
        <f t="shared" ca="1" si="141"/>
        <v>0</v>
      </c>
      <c r="AR88" s="387">
        <f t="shared" ca="1" si="141"/>
        <v>0</v>
      </c>
      <c r="AS88" s="387">
        <f t="shared" ca="1" si="141"/>
        <v>0</v>
      </c>
      <c r="AT88" s="387">
        <f t="shared" ref="AT88:BC97" ca="1" si="142">IF(OR(AT$6&lt;YEAR($T88),AT$6&gt;YEAR($U88)),0,IF(AND(AT$6&gt;YEAR($T88),AT$6&lt;YEAR($U88)),$V88,IF(AT$6=YEAR($T88),$W88,IF(AT$6=YEAR($U88),IF($X88=0,$V88,$X88)))))</f>
        <v>0</v>
      </c>
      <c r="AU88" s="387">
        <f t="shared" ca="1" si="142"/>
        <v>0</v>
      </c>
      <c r="AV88" s="387">
        <f t="shared" ca="1" si="142"/>
        <v>0</v>
      </c>
      <c r="AW88" s="387">
        <f t="shared" ca="1" si="142"/>
        <v>0</v>
      </c>
      <c r="AX88" s="387">
        <f t="shared" ca="1" si="142"/>
        <v>0</v>
      </c>
      <c r="AY88" s="387">
        <f t="shared" ca="1" si="142"/>
        <v>0</v>
      </c>
      <c r="AZ88" s="387">
        <f t="shared" ca="1" si="142"/>
        <v>0</v>
      </c>
      <c r="BA88" s="387">
        <f t="shared" ca="1" si="142"/>
        <v>0</v>
      </c>
      <c r="BB88" s="387">
        <f t="shared" ca="1" si="142"/>
        <v>0</v>
      </c>
      <c r="BC88" s="387">
        <f t="shared" ca="1" si="142"/>
        <v>0</v>
      </c>
      <c r="BD88" s="387">
        <f t="shared" ref="BD88:BM97" ca="1" si="143">IF(OR(BD$6&lt;YEAR($T88),BD$6&gt;YEAR($U88)),0,IF(AND(BD$6&gt;YEAR($T88),BD$6&lt;YEAR($U88)),$V88,IF(BD$6=YEAR($T88),$W88,IF(BD$6=YEAR($U88),IF($X88=0,$V88,$X88)))))</f>
        <v>0</v>
      </c>
      <c r="BE88" s="387">
        <f t="shared" ca="1" si="143"/>
        <v>0</v>
      </c>
      <c r="BF88" s="387">
        <f t="shared" ca="1" si="143"/>
        <v>0</v>
      </c>
      <c r="BG88" s="387">
        <f t="shared" ca="1" si="143"/>
        <v>0</v>
      </c>
      <c r="BH88" s="387">
        <f t="shared" ca="1" si="143"/>
        <v>0</v>
      </c>
      <c r="BI88" s="387">
        <f t="shared" ca="1" si="143"/>
        <v>0</v>
      </c>
      <c r="BJ88" s="387">
        <f t="shared" ca="1" si="143"/>
        <v>0</v>
      </c>
      <c r="BK88" s="387">
        <f t="shared" ca="1" si="143"/>
        <v>0</v>
      </c>
      <c r="BL88" s="387">
        <f t="shared" ca="1" si="143"/>
        <v>0</v>
      </c>
      <c r="BM88" s="387">
        <f t="shared" ca="1" si="143"/>
        <v>0</v>
      </c>
      <c r="BN88" s="387">
        <f t="shared" ref="BN88:CA97" ca="1" si="144">IF(OR(BN$6&lt;YEAR($T88),BN$6&gt;YEAR($U88)),0,IF(AND(BN$6&gt;YEAR($T88),BN$6&lt;YEAR($U88)),$V88,IF(BN$6=YEAR($T88),$W88,IF(BN$6=YEAR($U88),IF($X88=0,$V88,$X88)))))</f>
        <v>0</v>
      </c>
      <c r="BO88" s="387">
        <f t="shared" ca="1" si="144"/>
        <v>0</v>
      </c>
      <c r="BP88" s="387">
        <f t="shared" ca="1" si="144"/>
        <v>0</v>
      </c>
      <c r="BQ88" s="387">
        <f t="shared" ca="1" si="144"/>
        <v>0</v>
      </c>
      <c r="BR88" s="387">
        <f t="shared" ca="1" si="144"/>
        <v>0</v>
      </c>
      <c r="BS88" s="387">
        <f t="shared" ca="1" si="144"/>
        <v>0</v>
      </c>
      <c r="BT88" s="387">
        <f t="shared" ca="1" si="144"/>
        <v>0</v>
      </c>
      <c r="BU88" s="387">
        <f t="shared" ca="1" si="144"/>
        <v>0</v>
      </c>
      <c r="BV88" s="387">
        <f t="shared" ca="1" si="144"/>
        <v>0</v>
      </c>
      <c r="BW88" s="387">
        <f t="shared" ca="1" si="144"/>
        <v>0</v>
      </c>
      <c r="BX88" s="387">
        <f t="shared" ca="1" si="144"/>
        <v>0</v>
      </c>
      <c r="BY88" s="387">
        <f t="shared" ca="1" si="144"/>
        <v>0</v>
      </c>
      <c r="BZ88" s="387">
        <f t="shared" ca="1" si="144"/>
        <v>0</v>
      </c>
      <c r="CA88" s="387">
        <f t="shared" ca="1" si="144"/>
        <v>0</v>
      </c>
      <c r="CF88" s="385">
        <f t="shared" ca="1" si="122"/>
        <v>0</v>
      </c>
      <c r="CG88" s="385">
        <f t="shared" ca="1" si="123"/>
        <v>0</v>
      </c>
      <c r="CH88" s="386">
        <f t="shared" si="124"/>
        <v>0</v>
      </c>
      <c r="CI88" s="386">
        <f t="shared" ca="1" si="125"/>
        <v>0</v>
      </c>
      <c r="CJ88" s="386">
        <f t="shared" ca="1" si="126"/>
        <v>0</v>
      </c>
      <c r="CK88" s="389"/>
      <c r="CL88" s="387">
        <f t="shared" ref="CL88:CU97" ca="1" si="145">IF(OR(CL$6&lt;YEAR($T88),CL$6&gt;YEAR($U88)),0,IF(AND(CL$6&gt;YEAR($T88),CL$6&lt;YEAR($U88)),$CH88,IF(CL$6=YEAR($T88),$CI88,IF(CL$6=YEAR($U88),IF($CJ88=0,$CH88,$CJ88)))))</f>
        <v>0</v>
      </c>
      <c r="CM88" s="387">
        <f t="shared" ca="1" si="145"/>
        <v>0</v>
      </c>
      <c r="CN88" s="387">
        <f t="shared" ca="1" si="145"/>
        <v>0</v>
      </c>
      <c r="CO88" s="387">
        <f t="shared" ca="1" si="145"/>
        <v>0</v>
      </c>
      <c r="CP88" s="387">
        <f t="shared" ca="1" si="145"/>
        <v>0</v>
      </c>
      <c r="CQ88" s="387">
        <f t="shared" ca="1" si="145"/>
        <v>0</v>
      </c>
      <c r="CR88" s="387">
        <f t="shared" ca="1" si="145"/>
        <v>0</v>
      </c>
      <c r="CS88" s="387">
        <f t="shared" ca="1" si="145"/>
        <v>0</v>
      </c>
      <c r="CT88" s="387">
        <f t="shared" ca="1" si="145"/>
        <v>0</v>
      </c>
      <c r="CU88" s="387">
        <f t="shared" ca="1" si="145"/>
        <v>0</v>
      </c>
      <c r="CV88" s="387">
        <f t="shared" ref="CV88:DE97" ca="1" si="146">IF(OR(CV$6&lt;YEAR($T88),CV$6&gt;YEAR($U88)),0,IF(AND(CV$6&gt;YEAR($T88),CV$6&lt;YEAR($U88)),$CH88,IF(CV$6=YEAR($T88),$CI88,IF(CV$6=YEAR($U88),IF($CJ88=0,$CH88,$CJ88)))))</f>
        <v>0</v>
      </c>
      <c r="CW88" s="387">
        <f t="shared" ca="1" si="146"/>
        <v>0</v>
      </c>
      <c r="CX88" s="387">
        <f t="shared" ca="1" si="146"/>
        <v>0</v>
      </c>
      <c r="CY88" s="387">
        <f t="shared" ca="1" si="146"/>
        <v>0</v>
      </c>
      <c r="CZ88" s="387">
        <f t="shared" ca="1" si="146"/>
        <v>0</v>
      </c>
      <c r="DA88" s="387">
        <f t="shared" ca="1" si="146"/>
        <v>0</v>
      </c>
      <c r="DB88" s="387">
        <f t="shared" ca="1" si="146"/>
        <v>0</v>
      </c>
      <c r="DC88" s="387">
        <f t="shared" ca="1" si="146"/>
        <v>0</v>
      </c>
      <c r="DD88" s="387">
        <f t="shared" ca="1" si="146"/>
        <v>0</v>
      </c>
      <c r="DE88" s="387">
        <f t="shared" ca="1" si="146"/>
        <v>0</v>
      </c>
      <c r="DF88" s="387">
        <f t="shared" ref="DF88:DO97" ca="1" si="147">IF(OR(DF$6&lt;YEAR($T88),DF$6&gt;YEAR($U88)),0,IF(AND(DF$6&gt;YEAR($T88),DF$6&lt;YEAR($U88)),$CH88,IF(DF$6=YEAR($T88),$CI88,IF(DF$6=YEAR($U88),IF($CJ88=0,$CH88,$CJ88)))))</f>
        <v>0</v>
      </c>
      <c r="DG88" s="387">
        <f t="shared" ca="1" si="147"/>
        <v>0</v>
      </c>
      <c r="DH88" s="387">
        <f t="shared" ca="1" si="147"/>
        <v>0</v>
      </c>
      <c r="DI88" s="387">
        <f t="shared" ca="1" si="147"/>
        <v>0</v>
      </c>
      <c r="DJ88" s="387">
        <f t="shared" ca="1" si="147"/>
        <v>0</v>
      </c>
      <c r="DK88" s="387">
        <f t="shared" ca="1" si="147"/>
        <v>0</v>
      </c>
      <c r="DL88" s="387">
        <f t="shared" ca="1" si="147"/>
        <v>0</v>
      </c>
      <c r="DM88" s="387">
        <f t="shared" ca="1" si="147"/>
        <v>0</v>
      </c>
      <c r="DN88" s="387">
        <f t="shared" ca="1" si="147"/>
        <v>0</v>
      </c>
      <c r="DO88" s="387">
        <f t="shared" ca="1" si="147"/>
        <v>0</v>
      </c>
      <c r="DP88" s="387">
        <f t="shared" ref="DP88:DY97" ca="1" si="148">IF(OR(DP$6&lt;YEAR($T88),DP$6&gt;YEAR($U88)),0,IF(AND(DP$6&gt;YEAR($T88),DP$6&lt;YEAR($U88)),$CH88,IF(DP$6=YEAR($T88),$CI88,IF(DP$6=YEAR($U88),IF($CJ88=0,$CH88,$CJ88)))))</f>
        <v>0</v>
      </c>
      <c r="DQ88" s="387">
        <f t="shared" ca="1" si="148"/>
        <v>0</v>
      </c>
      <c r="DR88" s="387">
        <f t="shared" ca="1" si="148"/>
        <v>0</v>
      </c>
      <c r="DS88" s="387">
        <f t="shared" ca="1" si="148"/>
        <v>0</v>
      </c>
      <c r="DT88" s="387">
        <f t="shared" ca="1" si="148"/>
        <v>0</v>
      </c>
      <c r="DU88" s="387">
        <f t="shared" ca="1" si="148"/>
        <v>0</v>
      </c>
      <c r="DV88" s="387">
        <f t="shared" ca="1" si="148"/>
        <v>0</v>
      </c>
      <c r="DW88" s="387">
        <f t="shared" ca="1" si="148"/>
        <v>0</v>
      </c>
      <c r="DX88" s="387">
        <f t="shared" ca="1" si="148"/>
        <v>0</v>
      </c>
      <c r="DY88" s="387">
        <f t="shared" ca="1" si="148"/>
        <v>0</v>
      </c>
      <c r="DZ88" s="387">
        <f t="shared" ref="DZ88:EM97" ca="1" si="149">IF(OR(DZ$6&lt;YEAR($T88),DZ$6&gt;YEAR($U88)),0,IF(AND(DZ$6&gt;YEAR($T88),DZ$6&lt;YEAR($U88)),$CH88,IF(DZ$6=YEAR($T88),$CI88,IF(DZ$6=YEAR($U88),IF($CJ88=0,$CH88,$CJ88)))))</f>
        <v>0</v>
      </c>
      <c r="EA88" s="387">
        <f t="shared" ca="1" si="149"/>
        <v>0</v>
      </c>
      <c r="EB88" s="387">
        <f t="shared" ca="1" si="149"/>
        <v>0</v>
      </c>
      <c r="EC88" s="387">
        <f t="shared" ca="1" si="149"/>
        <v>0</v>
      </c>
      <c r="ED88" s="387">
        <f t="shared" ca="1" si="149"/>
        <v>0</v>
      </c>
      <c r="EE88" s="387">
        <f t="shared" ca="1" si="149"/>
        <v>0</v>
      </c>
      <c r="EF88" s="387">
        <f t="shared" ca="1" si="149"/>
        <v>0</v>
      </c>
      <c r="EG88" s="387">
        <f t="shared" ca="1" si="149"/>
        <v>0</v>
      </c>
      <c r="EH88" s="387">
        <f t="shared" ca="1" si="149"/>
        <v>0</v>
      </c>
      <c r="EI88" s="387">
        <f t="shared" ca="1" si="149"/>
        <v>0</v>
      </c>
      <c r="EJ88" s="387">
        <f t="shared" ca="1" si="149"/>
        <v>0</v>
      </c>
      <c r="EK88" s="387">
        <f t="shared" ca="1" si="149"/>
        <v>0</v>
      </c>
      <c r="EL88" s="387">
        <f t="shared" ca="1" si="149"/>
        <v>0</v>
      </c>
      <c r="EM88" s="387">
        <f t="shared" ca="1" si="149"/>
        <v>0</v>
      </c>
      <c r="EO88" s="695">
        <f t="shared" si="128"/>
        <v>1</v>
      </c>
      <c r="EP88" s="119">
        <f t="shared" si="129"/>
        <v>1</v>
      </c>
    </row>
    <row r="89" spans="1:146">
      <c r="A89" s="122">
        <v>82</v>
      </c>
      <c r="B89" s="551"/>
      <c r="C89" s="529"/>
      <c r="D89" s="530"/>
      <c r="E89" s="530"/>
      <c r="F89" s="531"/>
      <c r="G89" s="532" t="s">
        <v>381</v>
      </c>
      <c r="H89" s="529"/>
      <c r="I89" s="540"/>
      <c r="J89" s="540"/>
      <c r="K89" s="539"/>
      <c r="L89" s="747">
        <f>IF(ISBLANK(K89),,IF(K89&lt;'Grille des taux interet'!$B$2,'Grille des taux interet'!$C$2,IF(K89&lt;'Grille des taux interet'!$B$3,'Grille des taux interet'!$C$3,IF(K89&lt;'Grille des taux interet'!B$4,'Grille des taux interet'!$C$4,IF(K89&lt;='Grille des taux interet'!$B$5,'Grille des taux interet'!$C$5,"RIEN")))))</f>
        <v>0</v>
      </c>
      <c r="M89" s="602">
        <f t="shared" si="115"/>
        <v>0</v>
      </c>
      <c r="N89" s="663" t="str">
        <f t="shared" si="127"/>
        <v/>
      </c>
      <c r="O89" s="649"/>
      <c r="P89" s="649"/>
      <c r="Q89" s="649"/>
      <c r="R89" s="649"/>
      <c r="S89" s="656"/>
      <c r="T89" s="385">
        <f t="shared" ca="1" si="116"/>
        <v>0</v>
      </c>
      <c r="U89" s="385">
        <f t="shared" ca="1" si="117"/>
        <v>0</v>
      </c>
      <c r="V89" s="386">
        <f t="shared" si="118"/>
        <v>0</v>
      </c>
      <c r="W89" s="386">
        <f t="shared" ca="1" si="119"/>
        <v>0</v>
      </c>
      <c r="X89" s="386">
        <f t="shared" ca="1" si="120"/>
        <v>0</v>
      </c>
      <c r="Y89" s="389">
        <f t="shared" si="121"/>
        <v>1900</v>
      </c>
      <c r="Z89" s="387">
        <f t="shared" ca="1" si="140"/>
        <v>0</v>
      </c>
      <c r="AA89" s="387">
        <f t="shared" ca="1" si="140"/>
        <v>0</v>
      </c>
      <c r="AB89" s="387">
        <f t="shared" ca="1" si="140"/>
        <v>0</v>
      </c>
      <c r="AC89" s="387">
        <f t="shared" ca="1" si="140"/>
        <v>0</v>
      </c>
      <c r="AD89" s="387">
        <f t="shared" ca="1" si="140"/>
        <v>0</v>
      </c>
      <c r="AE89" s="387">
        <f t="shared" ca="1" si="140"/>
        <v>0</v>
      </c>
      <c r="AF89" s="387">
        <f t="shared" ca="1" si="140"/>
        <v>0</v>
      </c>
      <c r="AG89" s="387">
        <f t="shared" ca="1" si="140"/>
        <v>0</v>
      </c>
      <c r="AH89" s="387">
        <f t="shared" ca="1" si="140"/>
        <v>0</v>
      </c>
      <c r="AI89" s="387">
        <f t="shared" ca="1" si="140"/>
        <v>0</v>
      </c>
      <c r="AJ89" s="387">
        <f t="shared" ca="1" si="141"/>
        <v>0</v>
      </c>
      <c r="AK89" s="387">
        <f t="shared" ca="1" si="141"/>
        <v>0</v>
      </c>
      <c r="AL89" s="387">
        <f t="shared" ca="1" si="141"/>
        <v>0</v>
      </c>
      <c r="AM89" s="387">
        <f t="shared" ca="1" si="141"/>
        <v>0</v>
      </c>
      <c r="AN89" s="387">
        <f t="shared" ca="1" si="141"/>
        <v>0</v>
      </c>
      <c r="AO89" s="387">
        <f t="shared" ca="1" si="141"/>
        <v>0</v>
      </c>
      <c r="AP89" s="387">
        <f t="shared" ca="1" si="141"/>
        <v>0</v>
      </c>
      <c r="AQ89" s="387">
        <f t="shared" ca="1" si="141"/>
        <v>0</v>
      </c>
      <c r="AR89" s="387">
        <f t="shared" ca="1" si="141"/>
        <v>0</v>
      </c>
      <c r="AS89" s="387">
        <f t="shared" ca="1" si="141"/>
        <v>0</v>
      </c>
      <c r="AT89" s="387">
        <f t="shared" ca="1" si="142"/>
        <v>0</v>
      </c>
      <c r="AU89" s="387">
        <f t="shared" ca="1" si="142"/>
        <v>0</v>
      </c>
      <c r="AV89" s="387">
        <f t="shared" ca="1" si="142"/>
        <v>0</v>
      </c>
      <c r="AW89" s="387">
        <f t="shared" ca="1" si="142"/>
        <v>0</v>
      </c>
      <c r="AX89" s="387">
        <f t="shared" ca="1" si="142"/>
        <v>0</v>
      </c>
      <c r="AY89" s="387">
        <f t="shared" ca="1" si="142"/>
        <v>0</v>
      </c>
      <c r="AZ89" s="387">
        <f t="shared" ca="1" si="142"/>
        <v>0</v>
      </c>
      <c r="BA89" s="387">
        <f t="shared" ca="1" si="142"/>
        <v>0</v>
      </c>
      <c r="BB89" s="387">
        <f t="shared" ca="1" si="142"/>
        <v>0</v>
      </c>
      <c r="BC89" s="387">
        <f t="shared" ca="1" si="142"/>
        <v>0</v>
      </c>
      <c r="BD89" s="387">
        <f t="shared" ca="1" si="143"/>
        <v>0</v>
      </c>
      <c r="BE89" s="387">
        <f t="shared" ca="1" si="143"/>
        <v>0</v>
      </c>
      <c r="BF89" s="387">
        <f t="shared" ca="1" si="143"/>
        <v>0</v>
      </c>
      <c r="BG89" s="387">
        <f t="shared" ca="1" si="143"/>
        <v>0</v>
      </c>
      <c r="BH89" s="387">
        <f t="shared" ca="1" si="143"/>
        <v>0</v>
      </c>
      <c r="BI89" s="387">
        <f t="shared" ca="1" si="143"/>
        <v>0</v>
      </c>
      <c r="BJ89" s="387">
        <f t="shared" ca="1" si="143"/>
        <v>0</v>
      </c>
      <c r="BK89" s="387">
        <f t="shared" ca="1" si="143"/>
        <v>0</v>
      </c>
      <c r="BL89" s="387">
        <f t="shared" ca="1" si="143"/>
        <v>0</v>
      </c>
      <c r="BM89" s="387">
        <f t="shared" ca="1" si="143"/>
        <v>0</v>
      </c>
      <c r="BN89" s="387">
        <f t="shared" ca="1" si="144"/>
        <v>0</v>
      </c>
      <c r="BO89" s="387">
        <f t="shared" ca="1" si="144"/>
        <v>0</v>
      </c>
      <c r="BP89" s="387">
        <f t="shared" ca="1" si="144"/>
        <v>0</v>
      </c>
      <c r="BQ89" s="387">
        <f t="shared" ca="1" si="144"/>
        <v>0</v>
      </c>
      <c r="BR89" s="387">
        <f t="shared" ca="1" si="144"/>
        <v>0</v>
      </c>
      <c r="BS89" s="387">
        <f t="shared" ca="1" si="144"/>
        <v>0</v>
      </c>
      <c r="BT89" s="387">
        <f t="shared" ca="1" si="144"/>
        <v>0</v>
      </c>
      <c r="BU89" s="387">
        <f t="shared" ca="1" si="144"/>
        <v>0</v>
      </c>
      <c r="BV89" s="387">
        <f t="shared" ca="1" si="144"/>
        <v>0</v>
      </c>
      <c r="BW89" s="387">
        <f t="shared" ca="1" si="144"/>
        <v>0</v>
      </c>
      <c r="BX89" s="387">
        <f t="shared" ca="1" si="144"/>
        <v>0</v>
      </c>
      <c r="BY89" s="387">
        <f t="shared" ca="1" si="144"/>
        <v>0</v>
      </c>
      <c r="BZ89" s="387">
        <f t="shared" ca="1" si="144"/>
        <v>0</v>
      </c>
      <c r="CA89" s="387">
        <f t="shared" ca="1" si="144"/>
        <v>0</v>
      </c>
      <c r="CF89" s="385">
        <f t="shared" ca="1" si="122"/>
        <v>0</v>
      </c>
      <c r="CG89" s="385">
        <f t="shared" ca="1" si="123"/>
        <v>0</v>
      </c>
      <c r="CH89" s="386">
        <f t="shared" si="124"/>
        <v>0</v>
      </c>
      <c r="CI89" s="386">
        <f t="shared" ca="1" si="125"/>
        <v>0</v>
      </c>
      <c r="CJ89" s="386">
        <f t="shared" ca="1" si="126"/>
        <v>0</v>
      </c>
      <c r="CK89" s="389"/>
      <c r="CL89" s="387">
        <f t="shared" ca="1" si="145"/>
        <v>0</v>
      </c>
      <c r="CM89" s="387">
        <f t="shared" ca="1" si="145"/>
        <v>0</v>
      </c>
      <c r="CN89" s="387">
        <f t="shared" ca="1" si="145"/>
        <v>0</v>
      </c>
      <c r="CO89" s="387">
        <f t="shared" ca="1" si="145"/>
        <v>0</v>
      </c>
      <c r="CP89" s="387">
        <f t="shared" ca="1" si="145"/>
        <v>0</v>
      </c>
      <c r="CQ89" s="387">
        <f t="shared" ca="1" si="145"/>
        <v>0</v>
      </c>
      <c r="CR89" s="387">
        <f t="shared" ca="1" si="145"/>
        <v>0</v>
      </c>
      <c r="CS89" s="387">
        <f t="shared" ca="1" si="145"/>
        <v>0</v>
      </c>
      <c r="CT89" s="387">
        <f t="shared" ca="1" si="145"/>
        <v>0</v>
      </c>
      <c r="CU89" s="387">
        <f t="shared" ca="1" si="145"/>
        <v>0</v>
      </c>
      <c r="CV89" s="387">
        <f t="shared" ca="1" si="146"/>
        <v>0</v>
      </c>
      <c r="CW89" s="387">
        <f t="shared" ca="1" si="146"/>
        <v>0</v>
      </c>
      <c r="CX89" s="387">
        <f t="shared" ca="1" si="146"/>
        <v>0</v>
      </c>
      <c r="CY89" s="387">
        <f t="shared" ca="1" si="146"/>
        <v>0</v>
      </c>
      <c r="CZ89" s="387">
        <f t="shared" ca="1" si="146"/>
        <v>0</v>
      </c>
      <c r="DA89" s="387">
        <f t="shared" ca="1" si="146"/>
        <v>0</v>
      </c>
      <c r="DB89" s="387">
        <f t="shared" ca="1" si="146"/>
        <v>0</v>
      </c>
      <c r="DC89" s="387">
        <f t="shared" ca="1" si="146"/>
        <v>0</v>
      </c>
      <c r="DD89" s="387">
        <f t="shared" ca="1" si="146"/>
        <v>0</v>
      </c>
      <c r="DE89" s="387">
        <f t="shared" ca="1" si="146"/>
        <v>0</v>
      </c>
      <c r="DF89" s="387">
        <f t="shared" ca="1" si="147"/>
        <v>0</v>
      </c>
      <c r="DG89" s="387">
        <f t="shared" ca="1" si="147"/>
        <v>0</v>
      </c>
      <c r="DH89" s="387">
        <f t="shared" ca="1" si="147"/>
        <v>0</v>
      </c>
      <c r="DI89" s="387">
        <f t="shared" ca="1" si="147"/>
        <v>0</v>
      </c>
      <c r="DJ89" s="387">
        <f t="shared" ca="1" si="147"/>
        <v>0</v>
      </c>
      <c r="DK89" s="387">
        <f t="shared" ca="1" si="147"/>
        <v>0</v>
      </c>
      <c r="DL89" s="387">
        <f t="shared" ca="1" si="147"/>
        <v>0</v>
      </c>
      <c r="DM89" s="387">
        <f t="shared" ca="1" si="147"/>
        <v>0</v>
      </c>
      <c r="DN89" s="387">
        <f t="shared" ca="1" si="147"/>
        <v>0</v>
      </c>
      <c r="DO89" s="387">
        <f t="shared" ca="1" si="147"/>
        <v>0</v>
      </c>
      <c r="DP89" s="387">
        <f t="shared" ca="1" si="148"/>
        <v>0</v>
      </c>
      <c r="DQ89" s="387">
        <f t="shared" ca="1" si="148"/>
        <v>0</v>
      </c>
      <c r="DR89" s="387">
        <f t="shared" ca="1" si="148"/>
        <v>0</v>
      </c>
      <c r="DS89" s="387">
        <f t="shared" ca="1" si="148"/>
        <v>0</v>
      </c>
      <c r="DT89" s="387">
        <f t="shared" ca="1" si="148"/>
        <v>0</v>
      </c>
      <c r="DU89" s="387">
        <f t="shared" ca="1" si="148"/>
        <v>0</v>
      </c>
      <c r="DV89" s="387">
        <f t="shared" ca="1" si="148"/>
        <v>0</v>
      </c>
      <c r="DW89" s="387">
        <f t="shared" ca="1" si="148"/>
        <v>0</v>
      </c>
      <c r="DX89" s="387">
        <f t="shared" ca="1" si="148"/>
        <v>0</v>
      </c>
      <c r="DY89" s="387">
        <f t="shared" ca="1" si="148"/>
        <v>0</v>
      </c>
      <c r="DZ89" s="387">
        <f t="shared" ca="1" si="149"/>
        <v>0</v>
      </c>
      <c r="EA89" s="387">
        <f t="shared" ca="1" si="149"/>
        <v>0</v>
      </c>
      <c r="EB89" s="387">
        <f t="shared" ca="1" si="149"/>
        <v>0</v>
      </c>
      <c r="EC89" s="387">
        <f t="shared" ca="1" si="149"/>
        <v>0</v>
      </c>
      <c r="ED89" s="387">
        <f t="shared" ca="1" si="149"/>
        <v>0</v>
      </c>
      <c r="EE89" s="387">
        <f t="shared" ca="1" si="149"/>
        <v>0</v>
      </c>
      <c r="EF89" s="387">
        <f t="shared" ca="1" si="149"/>
        <v>0</v>
      </c>
      <c r="EG89" s="387">
        <f t="shared" ca="1" si="149"/>
        <v>0</v>
      </c>
      <c r="EH89" s="387">
        <f t="shared" ca="1" si="149"/>
        <v>0</v>
      </c>
      <c r="EI89" s="387">
        <f t="shared" ca="1" si="149"/>
        <v>0</v>
      </c>
      <c r="EJ89" s="387">
        <f t="shared" ca="1" si="149"/>
        <v>0</v>
      </c>
      <c r="EK89" s="387">
        <f t="shared" ca="1" si="149"/>
        <v>0</v>
      </c>
      <c r="EL89" s="387">
        <f t="shared" ca="1" si="149"/>
        <v>0</v>
      </c>
      <c r="EM89" s="387">
        <f t="shared" ca="1" si="149"/>
        <v>0</v>
      </c>
      <c r="EO89" s="695">
        <f t="shared" si="128"/>
        <v>1</v>
      </c>
      <c r="EP89" s="119">
        <f t="shared" si="129"/>
        <v>1</v>
      </c>
    </row>
    <row r="90" spans="1:146">
      <c r="A90" s="122">
        <v>83</v>
      </c>
      <c r="B90" s="551"/>
      <c r="C90" s="529"/>
      <c r="D90" s="530"/>
      <c r="E90" s="530"/>
      <c r="F90" s="531"/>
      <c r="G90" s="532" t="s">
        <v>381</v>
      </c>
      <c r="H90" s="529"/>
      <c r="I90" s="540"/>
      <c r="J90" s="540"/>
      <c r="K90" s="539"/>
      <c r="L90" s="747">
        <f>IF(ISBLANK(K90),,IF(K90&lt;'Grille des taux interet'!$B$2,'Grille des taux interet'!$C$2,IF(K90&lt;'Grille des taux interet'!$B$3,'Grille des taux interet'!$C$3,IF(K90&lt;'Grille des taux interet'!B$4,'Grille des taux interet'!$C$4,IF(K90&lt;='Grille des taux interet'!$B$5,'Grille des taux interet'!$C$5,"RIEN")))))</f>
        <v>0</v>
      </c>
      <c r="M90" s="602">
        <f t="shared" si="115"/>
        <v>0</v>
      </c>
      <c r="N90" s="663" t="str">
        <f t="shared" si="127"/>
        <v/>
      </c>
      <c r="O90" s="649"/>
      <c r="P90" s="649"/>
      <c r="Q90" s="649"/>
      <c r="R90" s="649"/>
      <c r="S90" s="656"/>
      <c r="T90" s="385">
        <f t="shared" ca="1" si="116"/>
        <v>0</v>
      </c>
      <c r="U90" s="385">
        <f t="shared" ca="1" si="117"/>
        <v>0</v>
      </c>
      <c r="V90" s="386">
        <f t="shared" si="118"/>
        <v>0</v>
      </c>
      <c r="W90" s="386">
        <f t="shared" ca="1" si="119"/>
        <v>0</v>
      </c>
      <c r="X90" s="386">
        <f t="shared" ca="1" si="120"/>
        <v>0</v>
      </c>
      <c r="Y90" s="389">
        <f t="shared" si="121"/>
        <v>1900</v>
      </c>
      <c r="Z90" s="387">
        <f t="shared" ca="1" si="140"/>
        <v>0</v>
      </c>
      <c r="AA90" s="387">
        <f t="shared" ca="1" si="140"/>
        <v>0</v>
      </c>
      <c r="AB90" s="387">
        <f t="shared" ca="1" si="140"/>
        <v>0</v>
      </c>
      <c r="AC90" s="387">
        <f t="shared" ca="1" si="140"/>
        <v>0</v>
      </c>
      <c r="AD90" s="387">
        <f t="shared" ca="1" si="140"/>
        <v>0</v>
      </c>
      <c r="AE90" s="387">
        <f t="shared" ca="1" si="140"/>
        <v>0</v>
      </c>
      <c r="AF90" s="387">
        <f t="shared" ca="1" si="140"/>
        <v>0</v>
      </c>
      <c r="AG90" s="387">
        <f t="shared" ca="1" si="140"/>
        <v>0</v>
      </c>
      <c r="AH90" s="387">
        <f t="shared" ca="1" si="140"/>
        <v>0</v>
      </c>
      <c r="AI90" s="387">
        <f t="shared" ca="1" si="140"/>
        <v>0</v>
      </c>
      <c r="AJ90" s="387">
        <f t="shared" ca="1" si="141"/>
        <v>0</v>
      </c>
      <c r="AK90" s="387">
        <f t="shared" ca="1" si="141"/>
        <v>0</v>
      </c>
      <c r="AL90" s="387">
        <f t="shared" ca="1" si="141"/>
        <v>0</v>
      </c>
      <c r="AM90" s="387">
        <f t="shared" ca="1" si="141"/>
        <v>0</v>
      </c>
      <c r="AN90" s="387">
        <f t="shared" ca="1" si="141"/>
        <v>0</v>
      </c>
      <c r="AO90" s="387">
        <f t="shared" ca="1" si="141"/>
        <v>0</v>
      </c>
      <c r="AP90" s="387">
        <f t="shared" ca="1" si="141"/>
        <v>0</v>
      </c>
      <c r="AQ90" s="387">
        <f t="shared" ca="1" si="141"/>
        <v>0</v>
      </c>
      <c r="AR90" s="387">
        <f t="shared" ca="1" si="141"/>
        <v>0</v>
      </c>
      <c r="AS90" s="387">
        <f t="shared" ca="1" si="141"/>
        <v>0</v>
      </c>
      <c r="AT90" s="387">
        <f t="shared" ca="1" si="142"/>
        <v>0</v>
      </c>
      <c r="AU90" s="387">
        <f t="shared" ca="1" si="142"/>
        <v>0</v>
      </c>
      <c r="AV90" s="387">
        <f t="shared" ca="1" si="142"/>
        <v>0</v>
      </c>
      <c r="AW90" s="387">
        <f t="shared" ca="1" si="142"/>
        <v>0</v>
      </c>
      <c r="AX90" s="387">
        <f t="shared" ca="1" si="142"/>
        <v>0</v>
      </c>
      <c r="AY90" s="387">
        <f t="shared" ca="1" si="142"/>
        <v>0</v>
      </c>
      <c r="AZ90" s="387">
        <f t="shared" ca="1" si="142"/>
        <v>0</v>
      </c>
      <c r="BA90" s="387">
        <f t="shared" ca="1" si="142"/>
        <v>0</v>
      </c>
      <c r="BB90" s="387">
        <f t="shared" ca="1" si="142"/>
        <v>0</v>
      </c>
      <c r="BC90" s="387">
        <f t="shared" ca="1" si="142"/>
        <v>0</v>
      </c>
      <c r="BD90" s="387">
        <f t="shared" ca="1" si="143"/>
        <v>0</v>
      </c>
      <c r="BE90" s="387">
        <f t="shared" ca="1" si="143"/>
        <v>0</v>
      </c>
      <c r="BF90" s="387">
        <f t="shared" ca="1" si="143"/>
        <v>0</v>
      </c>
      <c r="BG90" s="387">
        <f t="shared" ca="1" si="143"/>
        <v>0</v>
      </c>
      <c r="BH90" s="387">
        <f t="shared" ca="1" si="143"/>
        <v>0</v>
      </c>
      <c r="BI90" s="387">
        <f t="shared" ca="1" si="143"/>
        <v>0</v>
      </c>
      <c r="BJ90" s="387">
        <f t="shared" ca="1" si="143"/>
        <v>0</v>
      </c>
      <c r="BK90" s="387">
        <f t="shared" ca="1" si="143"/>
        <v>0</v>
      </c>
      <c r="BL90" s="387">
        <f t="shared" ca="1" si="143"/>
        <v>0</v>
      </c>
      <c r="BM90" s="387">
        <f t="shared" ca="1" si="143"/>
        <v>0</v>
      </c>
      <c r="BN90" s="387">
        <f t="shared" ca="1" si="144"/>
        <v>0</v>
      </c>
      <c r="BO90" s="387">
        <f t="shared" ca="1" si="144"/>
        <v>0</v>
      </c>
      <c r="BP90" s="387">
        <f t="shared" ca="1" si="144"/>
        <v>0</v>
      </c>
      <c r="BQ90" s="387">
        <f t="shared" ca="1" si="144"/>
        <v>0</v>
      </c>
      <c r="BR90" s="387">
        <f t="shared" ca="1" si="144"/>
        <v>0</v>
      </c>
      <c r="BS90" s="387">
        <f t="shared" ca="1" si="144"/>
        <v>0</v>
      </c>
      <c r="BT90" s="387">
        <f t="shared" ca="1" si="144"/>
        <v>0</v>
      </c>
      <c r="BU90" s="387">
        <f t="shared" ca="1" si="144"/>
        <v>0</v>
      </c>
      <c r="BV90" s="387">
        <f t="shared" ca="1" si="144"/>
        <v>0</v>
      </c>
      <c r="BW90" s="387">
        <f t="shared" ca="1" si="144"/>
        <v>0</v>
      </c>
      <c r="BX90" s="387">
        <f t="shared" ca="1" si="144"/>
        <v>0</v>
      </c>
      <c r="BY90" s="387">
        <f t="shared" ca="1" si="144"/>
        <v>0</v>
      </c>
      <c r="BZ90" s="387">
        <f t="shared" ca="1" si="144"/>
        <v>0</v>
      </c>
      <c r="CA90" s="387">
        <f t="shared" ca="1" si="144"/>
        <v>0</v>
      </c>
      <c r="CF90" s="385">
        <f t="shared" ca="1" si="122"/>
        <v>0</v>
      </c>
      <c r="CG90" s="385">
        <f t="shared" ca="1" si="123"/>
        <v>0</v>
      </c>
      <c r="CH90" s="386">
        <f t="shared" si="124"/>
        <v>0</v>
      </c>
      <c r="CI90" s="386">
        <f t="shared" ca="1" si="125"/>
        <v>0</v>
      </c>
      <c r="CJ90" s="386">
        <f t="shared" ca="1" si="126"/>
        <v>0</v>
      </c>
      <c r="CK90" s="389"/>
      <c r="CL90" s="387">
        <f t="shared" ca="1" si="145"/>
        <v>0</v>
      </c>
      <c r="CM90" s="387">
        <f t="shared" ca="1" si="145"/>
        <v>0</v>
      </c>
      <c r="CN90" s="387">
        <f t="shared" ca="1" si="145"/>
        <v>0</v>
      </c>
      <c r="CO90" s="387">
        <f t="shared" ca="1" si="145"/>
        <v>0</v>
      </c>
      <c r="CP90" s="387">
        <f t="shared" ca="1" si="145"/>
        <v>0</v>
      </c>
      <c r="CQ90" s="387">
        <f t="shared" ca="1" si="145"/>
        <v>0</v>
      </c>
      <c r="CR90" s="387">
        <f t="shared" ca="1" si="145"/>
        <v>0</v>
      </c>
      <c r="CS90" s="387">
        <f t="shared" ca="1" si="145"/>
        <v>0</v>
      </c>
      <c r="CT90" s="387">
        <f t="shared" ca="1" si="145"/>
        <v>0</v>
      </c>
      <c r="CU90" s="387">
        <f t="shared" ca="1" si="145"/>
        <v>0</v>
      </c>
      <c r="CV90" s="387">
        <f t="shared" ca="1" si="146"/>
        <v>0</v>
      </c>
      <c r="CW90" s="387">
        <f t="shared" ca="1" si="146"/>
        <v>0</v>
      </c>
      <c r="CX90" s="387">
        <f t="shared" ca="1" si="146"/>
        <v>0</v>
      </c>
      <c r="CY90" s="387">
        <f t="shared" ca="1" si="146"/>
        <v>0</v>
      </c>
      <c r="CZ90" s="387">
        <f t="shared" ca="1" si="146"/>
        <v>0</v>
      </c>
      <c r="DA90" s="387">
        <f t="shared" ca="1" si="146"/>
        <v>0</v>
      </c>
      <c r="DB90" s="387">
        <f t="shared" ca="1" si="146"/>
        <v>0</v>
      </c>
      <c r="DC90" s="387">
        <f t="shared" ca="1" si="146"/>
        <v>0</v>
      </c>
      <c r="DD90" s="387">
        <f t="shared" ca="1" si="146"/>
        <v>0</v>
      </c>
      <c r="DE90" s="387">
        <f t="shared" ca="1" si="146"/>
        <v>0</v>
      </c>
      <c r="DF90" s="387">
        <f t="shared" ca="1" si="147"/>
        <v>0</v>
      </c>
      <c r="DG90" s="387">
        <f t="shared" ca="1" si="147"/>
        <v>0</v>
      </c>
      <c r="DH90" s="387">
        <f t="shared" ca="1" si="147"/>
        <v>0</v>
      </c>
      <c r="DI90" s="387">
        <f t="shared" ca="1" si="147"/>
        <v>0</v>
      </c>
      <c r="DJ90" s="387">
        <f t="shared" ca="1" si="147"/>
        <v>0</v>
      </c>
      <c r="DK90" s="387">
        <f t="shared" ca="1" si="147"/>
        <v>0</v>
      </c>
      <c r="DL90" s="387">
        <f t="shared" ca="1" si="147"/>
        <v>0</v>
      </c>
      <c r="DM90" s="387">
        <f t="shared" ca="1" si="147"/>
        <v>0</v>
      </c>
      <c r="DN90" s="387">
        <f t="shared" ca="1" si="147"/>
        <v>0</v>
      </c>
      <c r="DO90" s="387">
        <f t="shared" ca="1" si="147"/>
        <v>0</v>
      </c>
      <c r="DP90" s="387">
        <f t="shared" ca="1" si="148"/>
        <v>0</v>
      </c>
      <c r="DQ90" s="387">
        <f t="shared" ca="1" si="148"/>
        <v>0</v>
      </c>
      <c r="DR90" s="387">
        <f t="shared" ca="1" si="148"/>
        <v>0</v>
      </c>
      <c r="DS90" s="387">
        <f t="shared" ca="1" si="148"/>
        <v>0</v>
      </c>
      <c r="DT90" s="387">
        <f t="shared" ca="1" si="148"/>
        <v>0</v>
      </c>
      <c r="DU90" s="387">
        <f t="shared" ca="1" si="148"/>
        <v>0</v>
      </c>
      <c r="DV90" s="387">
        <f t="shared" ca="1" si="148"/>
        <v>0</v>
      </c>
      <c r="DW90" s="387">
        <f t="shared" ca="1" si="148"/>
        <v>0</v>
      </c>
      <c r="DX90" s="387">
        <f t="shared" ca="1" si="148"/>
        <v>0</v>
      </c>
      <c r="DY90" s="387">
        <f t="shared" ca="1" si="148"/>
        <v>0</v>
      </c>
      <c r="DZ90" s="387">
        <f t="shared" ca="1" si="149"/>
        <v>0</v>
      </c>
      <c r="EA90" s="387">
        <f t="shared" ca="1" si="149"/>
        <v>0</v>
      </c>
      <c r="EB90" s="387">
        <f t="shared" ca="1" si="149"/>
        <v>0</v>
      </c>
      <c r="EC90" s="387">
        <f t="shared" ca="1" si="149"/>
        <v>0</v>
      </c>
      <c r="ED90" s="387">
        <f t="shared" ca="1" si="149"/>
        <v>0</v>
      </c>
      <c r="EE90" s="387">
        <f t="shared" ca="1" si="149"/>
        <v>0</v>
      </c>
      <c r="EF90" s="387">
        <f t="shared" ca="1" si="149"/>
        <v>0</v>
      </c>
      <c r="EG90" s="387">
        <f t="shared" ca="1" si="149"/>
        <v>0</v>
      </c>
      <c r="EH90" s="387">
        <f t="shared" ca="1" si="149"/>
        <v>0</v>
      </c>
      <c r="EI90" s="387">
        <f t="shared" ca="1" si="149"/>
        <v>0</v>
      </c>
      <c r="EJ90" s="387">
        <f t="shared" ca="1" si="149"/>
        <v>0</v>
      </c>
      <c r="EK90" s="387">
        <f t="shared" ca="1" si="149"/>
        <v>0</v>
      </c>
      <c r="EL90" s="387">
        <f t="shared" ca="1" si="149"/>
        <v>0</v>
      </c>
      <c r="EM90" s="387">
        <f t="shared" ca="1" si="149"/>
        <v>0</v>
      </c>
      <c r="EO90" s="695">
        <f t="shared" si="128"/>
        <v>1</v>
      </c>
      <c r="EP90" s="119">
        <f t="shared" si="129"/>
        <v>1</v>
      </c>
    </row>
    <row r="91" spans="1:146">
      <c r="A91" s="122">
        <v>84</v>
      </c>
      <c r="B91" s="550"/>
      <c r="C91" s="529"/>
      <c r="D91" s="530"/>
      <c r="E91" s="530"/>
      <c r="F91" s="531"/>
      <c r="G91" s="532" t="s">
        <v>381</v>
      </c>
      <c r="H91" s="529"/>
      <c r="I91" s="540"/>
      <c r="J91" s="540"/>
      <c r="K91" s="539"/>
      <c r="L91" s="747">
        <f>IF(ISBLANK(K91),,IF(K91&lt;'Grille des taux interet'!$B$2,'Grille des taux interet'!$C$2,IF(K91&lt;'Grille des taux interet'!$B$3,'Grille des taux interet'!$C$3,IF(K91&lt;'Grille des taux interet'!B$4,'Grille des taux interet'!$C$4,IF(K91&lt;='Grille des taux interet'!$B$5,'Grille des taux interet'!$C$5,"RIEN")))))</f>
        <v>0</v>
      </c>
      <c r="M91" s="602">
        <f t="shared" si="115"/>
        <v>0</v>
      </c>
      <c r="N91" s="663" t="str">
        <f t="shared" si="127"/>
        <v/>
      </c>
      <c r="O91" s="649"/>
      <c r="P91" s="649"/>
      <c r="Q91" s="649"/>
      <c r="R91" s="649"/>
      <c r="S91" s="656"/>
      <c r="T91" s="385">
        <f t="shared" ca="1" si="116"/>
        <v>0</v>
      </c>
      <c r="U91" s="385">
        <f t="shared" ca="1" si="117"/>
        <v>0</v>
      </c>
      <c r="V91" s="386">
        <f t="shared" si="118"/>
        <v>0</v>
      </c>
      <c r="W91" s="386">
        <f t="shared" ca="1" si="119"/>
        <v>0</v>
      </c>
      <c r="X91" s="386">
        <f t="shared" ca="1" si="120"/>
        <v>0</v>
      </c>
      <c r="Y91" s="389">
        <f t="shared" si="121"/>
        <v>1900</v>
      </c>
      <c r="Z91" s="387">
        <f t="shared" ca="1" si="140"/>
        <v>0</v>
      </c>
      <c r="AA91" s="387">
        <f t="shared" ca="1" si="140"/>
        <v>0</v>
      </c>
      <c r="AB91" s="387">
        <f t="shared" ca="1" si="140"/>
        <v>0</v>
      </c>
      <c r="AC91" s="387">
        <f t="shared" ca="1" si="140"/>
        <v>0</v>
      </c>
      <c r="AD91" s="387">
        <f t="shared" ca="1" si="140"/>
        <v>0</v>
      </c>
      <c r="AE91" s="387">
        <f t="shared" ca="1" si="140"/>
        <v>0</v>
      </c>
      <c r="AF91" s="387">
        <f t="shared" ca="1" si="140"/>
        <v>0</v>
      </c>
      <c r="AG91" s="387">
        <f t="shared" ca="1" si="140"/>
        <v>0</v>
      </c>
      <c r="AH91" s="387">
        <f t="shared" ca="1" si="140"/>
        <v>0</v>
      </c>
      <c r="AI91" s="387">
        <f t="shared" ca="1" si="140"/>
        <v>0</v>
      </c>
      <c r="AJ91" s="387">
        <f t="shared" ca="1" si="141"/>
        <v>0</v>
      </c>
      <c r="AK91" s="387">
        <f t="shared" ca="1" si="141"/>
        <v>0</v>
      </c>
      <c r="AL91" s="387">
        <f t="shared" ca="1" si="141"/>
        <v>0</v>
      </c>
      <c r="AM91" s="387">
        <f t="shared" ca="1" si="141"/>
        <v>0</v>
      </c>
      <c r="AN91" s="387">
        <f t="shared" ca="1" si="141"/>
        <v>0</v>
      </c>
      <c r="AO91" s="387">
        <f t="shared" ca="1" si="141"/>
        <v>0</v>
      </c>
      <c r="AP91" s="387">
        <f t="shared" ca="1" si="141"/>
        <v>0</v>
      </c>
      <c r="AQ91" s="387">
        <f t="shared" ca="1" si="141"/>
        <v>0</v>
      </c>
      <c r="AR91" s="387">
        <f t="shared" ca="1" si="141"/>
        <v>0</v>
      </c>
      <c r="AS91" s="387">
        <f t="shared" ca="1" si="141"/>
        <v>0</v>
      </c>
      <c r="AT91" s="387">
        <f t="shared" ca="1" si="142"/>
        <v>0</v>
      </c>
      <c r="AU91" s="387">
        <f t="shared" ca="1" si="142"/>
        <v>0</v>
      </c>
      <c r="AV91" s="387">
        <f t="shared" ca="1" si="142"/>
        <v>0</v>
      </c>
      <c r="AW91" s="387">
        <f t="shared" ca="1" si="142"/>
        <v>0</v>
      </c>
      <c r="AX91" s="387">
        <f t="shared" ca="1" si="142"/>
        <v>0</v>
      </c>
      <c r="AY91" s="387">
        <f t="shared" ca="1" si="142"/>
        <v>0</v>
      </c>
      <c r="AZ91" s="387">
        <f t="shared" ca="1" si="142"/>
        <v>0</v>
      </c>
      <c r="BA91" s="387">
        <f t="shared" ca="1" si="142"/>
        <v>0</v>
      </c>
      <c r="BB91" s="387">
        <f t="shared" ca="1" si="142"/>
        <v>0</v>
      </c>
      <c r="BC91" s="387">
        <f t="shared" ca="1" si="142"/>
        <v>0</v>
      </c>
      <c r="BD91" s="387">
        <f t="shared" ca="1" si="143"/>
        <v>0</v>
      </c>
      <c r="BE91" s="387">
        <f t="shared" ca="1" si="143"/>
        <v>0</v>
      </c>
      <c r="BF91" s="387">
        <f t="shared" ca="1" si="143"/>
        <v>0</v>
      </c>
      <c r="BG91" s="387">
        <f t="shared" ca="1" si="143"/>
        <v>0</v>
      </c>
      <c r="BH91" s="387">
        <f t="shared" ca="1" si="143"/>
        <v>0</v>
      </c>
      <c r="BI91" s="387">
        <f t="shared" ca="1" si="143"/>
        <v>0</v>
      </c>
      <c r="BJ91" s="387">
        <f t="shared" ca="1" si="143"/>
        <v>0</v>
      </c>
      <c r="BK91" s="387">
        <f t="shared" ca="1" si="143"/>
        <v>0</v>
      </c>
      <c r="BL91" s="387">
        <f t="shared" ca="1" si="143"/>
        <v>0</v>
      </c>
      <c r="BM91" s="387">
        <f t="shared" ca="1" si="143"/>
        <v>0</v>
      </c>
      <c r="BN91" s="387">
        <f t="shared" ca="1" si="144"/>
        <v>0</v>
      </c>
      <c r="BO91" s="387">
        <f t="shared" ca="1" si="144"/>
        <v>0</v>
      </c>
      <c r="BP91" s="387">
        <f t="shared" ca="1" si="144"/>
        <v>0</v>
      </c>
      <c r="BQ91" s="387">
        <f t="shared" ca="1" si="144"/>
        <v>0</v>
      </c>
      <c r="BR91" s="387">
        <f t="shared" ca="1" si="144"/>
        <v>0</v>
      </c>
      <c r="BS91" s="387">
        <f t="shared" ca="1" si="144"/>
        <v>0</v>
      </c>
      <c r="BT91" s="387">
        <f t="shared" ca="1" si="144"/>
        <v>0</v>
      </c>
      <c r="BU91" s="387">
        <f t="shared" ca="1" si="144"/>
        <v>0</v>
      </c>
      <c r="BV91" s="387">
        <f t="shared" ca="1" si="144"/>
        <v>0</v>
      </c>
      <c r="BW91" s="387">
        <f t="shared" ca="1" si="144"/>
        <v>0</v>
      </c>
      <c r="BX91" s="387">
        <f t="shared" ca="1" si="144"/>
        <v>0</v>
      </c>
      <c r="BY91" s="387">
        <f t="shared" ca="1" si="144"/>
        <v>0</v>
      </c>
      <c r="BZ91" s="387">
        <f t="shared" ca="1" si="144"/>
        <v>0</v>
      </c>
      <c r="CA91" s="387">
        <f t="shared" ca="1" si="144"/>
        <v>0</v>
      </c>
      <c r="CF91" s="385">
        <f t="shared" ca="1" si="122"/>
        <v>0</v>
      </c>
      <c r="CG91" s="385">
        <f t="shared" ca="1" si="123"/>
        <v>0</v>
      </c>
      <c r="CH91" s="386">
        <f t="shared" si="124"/>
        <v>0</v>
      </c>
      <c r="CI91" s="386">
        <f t="shared" ca="1" si="125"/>
        <v>0</v>
      </c>
      <c r="CJ91" s="386">
        <f t="shared" ca="1" si="126"/>
        <v>0</v>
      </c>
      <c r="CK91" s="389"/>
      <c r="CL91" s="387">
        <f t="shared" ca="1" si="145"/>
        <v>0</v>
      </c>
      <c r="CM91" s="387">
        <f t="shared" ca="1" si="145"/>
        <v>0</v>
      </c>
      <c r="CN91" s="387">
        <f t="shared" ca="1" si="145"/>
        <v>0</v>
      </c>
      <c r="CO91" s="387">
        <f t="shared" ca="1" si="145"/>
        <v>0</v>
      </c>
      <c r="CP91" s="387">
        <f t="shared" ca="1" si="145"/>
        <v>0</v>
      </c>
      <c r="CQ91" s="387">
        <f t="shared" ca="1" si="145"/>
        <v>0</v>
      </c>
      <c r="CR91" s="387">
        <f t="shared" ca="1" si="145"/>
        <v>0</v>
      </c>
      <c r="CS91" s="387">
        <f t="shared" ca="1" si="145"/>
        <v>0</v>
      </c>
      <c r="CT91" s="387">
        <f t="shared" ca="1" si="145"/>
        <v>0</v>
      </c>
      <c r="CU91" s="387">
        <f t="shared" ca="1" si="145"/>
        <v>0</v>
      </c>
      <c r="CV91" s="387">
        <f t="shared" ca="1" si="146"/>
        <v>0</v>
      </c>
      <c r="CW91" s="387">
        <f t="shared" ca="1" si="146"/>
        <v>0</v>
      </c>
      <c r="CX91" s="387">
        <f t="shared" ca="1" si="146"/>
        <v>0</v>
      </c>
      <c r="CY91" s="387">
        <f t="shared" ca="1" si="146"/>
        <v>0</v>
      </c>
      <c r="CZ91" s="387">
        <f t="shared" ca="1" si="146"/>
        <v>0</v>
      </c>
      <c r="DA91" s="387">
        <f t="shared" ca="1" si="146"/>
        <v>0</v>
      </c>
      <c r="DB91" s="387">
        <f t="shared" ca="1" si="146"/>
        <v>0</v>
      </c>
      <c r="DC91" s="387">
        <f t="shared" ca="1" si="146"/>
        <v>0</v>
      </c>
      <c r="DD91" s="387">
        <f t="shared" ca="1" si="146"/>
        <v>0</v>
      </c>
      <c r="DE91" s="387">
        <f t="shared" ca="1" si="146"/>
        <v>0</v>
      </c>
      <c r="DF91" s="387">
        <f t="shared" ca="1" si="147"/>
        <v>0</v>
      </c>
      <c r="DG91" s="387">
        <f t="shared" ca="1" si="147"/>
        <v>0</v>
      </c>
      <c r="DH91" s="387">
        <f t="shared" ca="1" si="147"/>
        <v>0</v>
      </c>
      <c r="DI91" s="387">
        <f t="shared" ca="1" si="147"/>
        <v>0</v>
      </c>
      <c r="DJ91" s="387">
        <f t="shared" ca="1" si="147"/>
        <v>0</v>
      </c>
      <c r="DK91" s="387">
        <f t="shared" ca="1" si="147"/>
        <v>0</v>
      </c>
      <c r="DL91" s="387">
        <f t="shared" ca="1" si="147"/>
        <v>0</v>
      </c>
      <c r="DM91" s="387">
        <f t="shared" ca="1" si="147"/>
        <v>0</v>
      </c>
      <c r="DN91" s="387">
        <f t="shared" ca="1" si="147"/>
        <v>0</v>
      </c>
      <c r="DO91" s="387">
        <f t="shared" ca="1" si="147"/>
        <v>0</v>
      </c>
      <c r="DP91" s="387">
        <f t="shared" ca="1" si="148"/>
        <v>0</v>
      </c>
      <c r="DQ91" s="387">
        <f t="shared" ca="1" si="148"/>
        <v>0</v>
      </c>
      <c r="DR91" s="387">
        <f t="shared" ca="1" si="148"/>
        <v>0</v>
      </c>
      <c r="DS91" s="387">
        <f t="shared" ca="1" si="148"/>
        <v>0</v>
      </c>
      <c r="DT91" s="387">
        <f t="shared" ca="1" si="148"/>
        <v>0</v>
      </c>
      <c r="DU91" s="387">
        <f t="shared" ca="1" si="148"/>
        <v>0</v>
      </c>
      <c r="DV91" s="387">
        <f t="shared" ca="1" si="148"/>
        <v>0</v>
      </c>
      <c r="DW91" s="387">
        <f t="shared" ca="1" si="148"/>
        <v>0</v>
      </c>
      <c r="DX91" s="387">
        <f t="shared" ca="1" si="148"/>
        <v>0</v>
      </c>
      <c r="DY91" s="387">
        <f t="shared" ca="1" si="148"/>
        <v>0</v>
      </c>
      <c r="DZ91" s="387">
        <f t="shared" ca="1" si="149"/>
        <v>0</v>
      </c>
      <c r="EA91" s="387">
        <f t="shared" ca="1" si="149"/>
        <v>0</v>
      </c>
      <c r="EB91" s="387">
        <f t="shared" ca="1" si="149"/>
        <v>0</v>
      </c>
      <c r="EC91" s="387">
        <f t="shared" ca="1" si="149"/>
        <v>0</v>
      </c>
      <c r="ED91" s="387">
        <f t="shared" ca="1" si="149"/>
        <v>0</v>
      </c>
      <c r="EE91" s="387">
        <f t="shared" ca="1" si="149"/>
        <v>0</v>
      </c>
      <c r="EF91" s="387">
        <f t="shared" ca="1" si="149"/>
        <v>0</v>
      </c>
      <c r="EG91" s="387">
        <f t="shared" ca="1" si="149"/>
        <v>0</v>
      </c>
      <c r="EH91" s="387">
        <f t="shared" ca="1" si="149"/>
        <v>0</v>
      </c>
      <c r="EI91" s="387">
        <f t="shared" ca="1" si="149"/>
        <v>0</v>
      </c>
      <c r="EJ91" s="387">
        <f t="shared" ca="1" si="149"/>
        <v>0</v>
      </c>
      <c r="EK91" s="387">
        <f t="shared" ca="1" si="149"/>
        <v>0</v>
      </c>
      <c r="EL91" s="387">
        <f t="shared" ca="1" si="149"/>
        <v>0</v>
      </c>
      <c r="EM91" s="387">
        <f t="shared" ca="1" si="149"/>
        <v>0</v>
      </c>
      <c r="EO91" s="695">
        <f t="shared" si="128"/>
        <v>1</v>
      </c>
      <c r="EP91" s="119">
        <f t="shared" si="129"/>
        <v>1</v>
      </c>
    </row>
    <row r="92" spans="1:146">
      <c r="A92" s="122">
        <v>85</v>
      </c>
      <c r="B92" s="550"/>
      <c r="C92" s="529"/>
      <c r="D92" s="530"/>
      <c r="E92" s="530"/>
      <c r="F92" s="531"/>
      <c r="G92" s="532" t="s">
        <v>381</v>
      </c>
      <c r="H92" s="529"/>
      <c r="I92" s="540"/>
      <c r="J92" s="540"/>
      <c r="K92" s="539"/>
      <c r="L92" s="747">
        <f>IF(ISBLANK(K92),,IF(K92&lt;'Grille des taux interet'!$B$2,'Grille des taux interet'!$C$2,IF(K92&lt;'Grille des taux interet'!$B$3,'Grille des taux interet'!$C$3,IF(K92&lt;'Grille des taux interet'!B$4,'Grille des taux interet'!$C$4,IF(K92&lt;='Grille des taux interet'!$B$5,'Grille des taux interet'!$C$5,"RIEN")))))</f>
        <v>0</v>
      </c>
      <c r="M92" s="602">
        <f t="shared" si="115"/>
        <v>0</v>
      </c>
      <c r="N92" s="663" t="str">
        <f t="shared" si="127"/>
        <v/>
      </c>
      <c r="O92" s="649"/>
      <c r="P92" s="649"/>
      <c r="Q92" s="649"/>
      <c r="R92" s="649"/>
      <c r="S92" s="656"/>
      <c r="T92" s="385">
        <f t="shared" ca="1" si="116"/>
        <v>0</v>
      </c>
      <c r="U92" s="385">
        <f t="shared" ca="1" si="117"/>
        <v>0</v>
      </c>
      <c r="V92" s="386">
        <f t="shared" si="118"/>
        <v>0</v>
      </c>
      <c r="W92" s="386">
        <f t="shared" ca="1" si="119"/>
        <v>0</v>
      </c>
      <c r="X92" s="386">
        <f t="shared" ca="1" si="120"/>
        <v>0</v>
      </c>
      <c r="Y92" s="389">
        <f t="shared" si="121"/>
        <v>1900</v>
      </c>
      <c r="Z92" s="387">
        <f t="shared" ca="1" si="140"/>
        <v>0</v>
      </c>
      <c r="AA92" s="387">
        <f t="shared" ca="1" si="140"/>
        <v>0</v>
      </c>
      <c r="AB92" s="387">
        <f t="shared" ca="1" si="140"/>
        <v>0</v>
      </c>
      <c r="AC92" s="387">
        <f t="shared" ca="1" si="140"/>
        <v>0</v>
      </c>
      <c r="AD92" s="387">
        <f t="shared" ca="1" si="140"/>
        <v>0</v>
      </c>
      <c r="AE92" s="387">
        <f t="shared" ca="1" si="140"/>
        <v>0</v>
      </c>
      <c r="AF92" s="387">
        <f t="shared" ca="1" si="140"/>
        <v>0</v>
      </c>
      <c r="AG92" s="387">
        <f t="shared" ca="1" si="140"/>
        <v>0</v>
      </c>
      <c r="AH92" s="387">
        <f t="shared" ca="1" si="140"/>
        <v>0</v>
      </c>
      <c r="AI92" s="387">
        <f t="shared" ca="1" si="140"/>
        <v>0</v>
      </c>
      <c r="AJ92" s="387">
        <f t="shared" ca="1" si="141"/>
        <v>0</v>
      </c>
      <c r="AK92" s="387">
        <f t="shared" ca="1" si="141"/>
        <v>0</v>
      </c>
      <c r="AL92" s="387">
        <f t="shared" ca="1" si="141"/>
        <v>0</v>
      </c>
      <c r="AM92" s="387">
        <f t="shared" ca="1" si="141"/>
        <v>0</v>
      </c>
      <c r="AN92" s="387">
        <f t="shared" ca="1" si="141"/>
        <v>0</v>
      </c>
      <c r="AO92" s="387">
        <f t="shared" ca="1" si="141"/>
        <v>0</v>
      </c>
      <c r="AP92" s="387">
        <f t="shared" ca="1" si="141"/>
        <v>0</v>
      </c>
      <c r="AQ92" s="387">
        <f t="shared" ca="1" si="141"/>
        <v>0</v>
      </c>
      <c r="AR92" s="387">
        <f t="shared" ca="1" si="141"/>
        <v>0</v>
      </c>
      <c r="AS92" s="387">
        <f t="shared" ca="1" si="141"/>
        <v>0</v>
      </c>
      <c r="AT92" s="387">
        <f t="shared" ca="1" si="142"/>
        <v>0</v>
      </c>
      <c r="AU92" s="387">
        <f t="shared" ca="1" si="142"/>
        <v>0</v>
      </c>
      <c r="AV92" s="387">
        <f t="shared" ca="1" si="142"/>
        <v>0</v>
      </c>
      <c r="AW92" s="387">
        <f t="shared" ca="1" si="142"/>
        <v>0</v>
      </c>
      <c r="AX92" s="387">
        <f t="shared" ca="1" si="142"/>
        <v>0</v>
      </c>
      <c r="AY92" s="387">
        <f t="shared" ca="1" si="142"/>
        <v>0</v>
      </c>
      <c r="AZ92" s="387">
        <f t="shared" ca="1" si="142"/>
        <v>0</v>
      </c>
      <c r="BA92" s="387">
        <f t="shared" ca="1" si="142"/>
        <v>0</v>
      </c>
      <c r="BB92" s="387">
        <f t="shared" ca="1" si="142"/>
        <v>0</v>
      </c>
      <c r="BC92" s="387">
        <f t="shared" ca="1" si="142"/>
        <v>0</v>
      </c>
      <c r="BD92" s="387">
        <f t="shared" ca="1" si="143"/>
        <v>0</v>
      </c>
      <c r="BE92" s="387">
        <f t="shared" ca="1" si="143"/>
        <v>0</v>
      </c>
      <c r="BF92" s="387">
        <f t="shared" ca="1" si="143"/>
        <v>0</v>
      </c>
      <c r="BG92" s="387">
        <f t="shared" ca="1" si="143"/>
        <v>0</v>
      </c>
      <c r="BH92" s="387">
        <f t="shared" ca="1" si="143"/>
        <v>0</v>
      </c>
      <c r="BI92" s="387">
        <f t="shared" ca="1" si="143"/>
        <v>0</v>
      </c>
      <c r="BJ92" s="387">
        <f t="shared" ca="1" si="143"/>
        <v>0</v>
      </c>
      <c r="BK92" s="387">
        <f t="shared" ca="1" si="143"/>
        <v>0</v>
      </c>
      <c r="BL92" s="387">
        <f t="shared" ca="1" si="143"/>
        <v>0</v>
      </c>
      <c r="BM92" s="387">
        <f t="shared" ca="1" si="143"/>
        <v>0</v>
      </c>
      <c r="BN92" s="387">
        <f t="shared" ca="1" si="144"/>
        <v>0</v>
      </c>
      <c r="BO92" s="387">
        <f t="shared" ca="1" si="144"/>
        <v>0</v>
      </c>
      <c r="BP92" s="387">
        <f t="shared" ca="1" si="144"/>
        <v>0</v>
      </c>
      <c r="BQ92" s="387">
        <f t="shared" ca="1" si="144"/>
        <v>0</v>
      </c>
      <c r="BR92" s="387">
        <f t="shared" ca="1" si="144"/>
        <v>0</v>
      </c>
      <c r="BS92" s="387">
        <f t="shared" ca="1" si="144"/>
        <v>0</v>
      </c>
      <c r="BT92" s="387">
        <f t="shared" ca="1" si="144"/>
        <v>0</v>
      </c>
      <c r="BU92" s="387">
        <f t="shared" ca="1" si="144"/>
        <v>0</v>
      </c>
      <c r="BV92" s="387">
        <f t="shared" ca="1" si="144"/>
        <v>0</v>
      </c>
      <c r="BW92" s="387">
        <f t="shared" ca="1" si="144"/>
        <v>0</v>
      </c>
      <c r="BX92" s="387">
        <f t="shared" ca="1" si="144"/>
        <v>0</v>
      </c>
      <c r="BY92" s="387">
        <f t="shared" ca="1" si="144"/>
        <v>0</v>
      </c>
      <c r="BZ92" s="387">
        <f t="shared" ca="1" si="144"/>
        <v>0</v>
      </c>
      <c r="CA92" s="387">
        <f t="shared" ca="1" si="144"/>
        <v>0</v>
      </c>
      <c r="CF92" s="385">
        <f t="shared" ca="1" si="122"/>
        <v>0</v>
      </c>
      <c r="CG92" s="385">
        <f t="shared" ca="1" si="123"/>
        <v>0</v>
      </c>
      <c r="CH92" s="386">
        <f t="shared" si="124"/>
        <v>0</v>
      </c>
      <c r="CI92" s="386">
        <f t="shared" ca="1" si="125"/>
        <v>0</v>
      </c>
      <c r="CJ92" s="386">
        <f t="shared" ca="1" si="126"/>
        <v>0</v>
      </c>
      <c r="CK92" s="389"/>
      <c r="CL92" s="387">
        <f t="shared" ca="1" si="145"/>
        <v>0</v>
      </c>
      <c r="CM92" s="387">
        <f t="shared" ca="1" si="145"/>
        <v>0</v>
      </c>
      <c r="CN92" s="387">
        <f t="shared" ca="1" si="145"/>
        <v>0</v>
      </c>
      <c r="CO92" s="387">
        <f t="shared" ca="1" si="145"/>
        <v>0</v>
      </c>
      <c r="CP92" s="387">
        <f t="shared" ca="1" si="145"/>
        <v>0</v>
      </c>
      <c r="CQ92" s="387">
        <f t="shared" ca="1" si="145"/>
        <v>0</v>
      </c>
      <c r="CR92" s="387">
        <f t="shared" ca="1" si="145"/>
        <v>0</v>
      </c>
      <c r="CS92" s="387">
        <f t="shared" ca="1" si="145"/>
        <v>0</v>
      </c>
      <c r="CT92" s="387">
        <f t="shared" ca="1" si="145"/>
        <v>0</v>
      </c>
      <c r="CU92" s="387">
        <f t="shared" ca="1" si="145"/>
        <v>0</v>
      </c>
      <c r="CV92" s="387">
        <f t="shared" ca="1" si="146"/>
        <v>0</v>
      </c>
      <c r="CW92" s="387">
        <f t="shared" ca="1" si="146"/>
        <v>0</v>
      </c>
      <c r="CX92" s="387">
        <f t="shared" ca="1" si="146"/>
        <v>0</v>
      </c>
      <c r="CY92" s="387">
        <f t="shared" ca="1" si="146"/>
        <v>0</v>
      </c>
      <c r="CZ92" s="387">
        <f t="shared" ca="1" si="146"/>
        <v>0</v>
      </c>
      <c r="DA92" s="387">
        <f t="shared" ca="1" si="146"/>
        <v>0</v>
      </c>
      <c r="DB92" s="387">
        <f t="shared" ca="1" si="146"/>
        <v>0</v>
      </c>
      <c r="DC92" s="387">
        <f t="shared" ca="1" si="146"/>
        <v>0</v>
      </c>
      <c r="DD92" s="387">
        <f t="shared" ca="1" si="146"/>
        <v>0</v>
      </c>
      <c r="DE92" s="387">
        <f t="shared" ca="1" si="146"/>
        <v>0</v>
      </c>
      <c r="DF92" s="387">
        <f t="shared" ca="1" si="147"/>
        <v>0</v>
      </c>
      <c r="DG92" s="387">
        <f t="shared" ca="1" si="147"/>
        <v>0</v>
      </c>
      <c r="DH92" s="387">
        <f t="shared" ca="1" si="147"/>
        <v>0</v>
      </c>
      <c r="DI92" s="387">
        <f t="shared" ca="1" si="147"/>
        <v>0</v>
      </c>
      <c r="DJ92" s="387">
        <f t="shared" ca="1" si="147"/>
        <v>0</v>
      </c>
      <c r="DK92" s="387">
        <f t="shared" ca="1" si="147"/>
        <v>0</v>
      </c>
      <c r="DL92" s="387">
        <f t="shared" ca="1" si="147"/>
        <v>0</v>
      </c>
      <c r="DM92" s="387">
        <f t="shared" ca="1" si="147"/>
        <v>0</v>
      </c>
      <c r="DN92" s="387">
        <f t="shared" ca="1" si="147"/>
        <v>0</v>
      </c>
      <c r="DO92" s="387">
        <f t="shared" ca="1" si="147"/>
        <v>0</v>
      </c>
      <c r="DP92" s="387">
        <f t="shared" ca="1" si="148"/>
        <v>0</v>
      </c>
      <c r="DQ92" s="387">
        <f t="shared" ca="1" si="148"/>
        <v>0</v>
      </c>
      <c r="DR92" s="387">
        <f t="shared" ca="1" si="148"/>
        <v>0</v>
      </c>
      <c r="DS92" s="387">
        <f t="shared" ca="1" si="148"/>
        <v>0</v>
      </c>
      <c r="DT92" s="387">
        <f t="shared" ca="1" si="148"/>
        <v>0</v>
      </c>
      <c r="DU92" s="387">
        <f t="shared" ca="1" si="148"/>
        <v>0</v>
      </c>
      <c r="DV92" s="387">
        <f t="shared" ca="1" si="148"/>
        <v>0</v>
      </c>
      <c r="DW92" s="387">
        <f t="shared" ca="1" si="148"/>
        <v>0</v>
      </c>
      <c r="DX92" s="387">
        <f t="shared" ca="1" si="148"/>
        <v>0</v>
      </c>
      <c r="DY92" s="387">
        <f t="shared" ca="1" si="148"/>
        <v>0</v>
      </c>
      <c r="DZ92" s="387">
        <f t="shared" ca="1" si="149"/>
        <v>0</v>
      </c>
      <c r="EA92" s="387">
        <f t="shared" ca="1" si="149"/>
        <v>0</v>
      </c>
      <c r="EB92" s="387">
        <f t="shared" ca="1" si="149"/>
        <v>0</v>
      </c>
      <c r="EC92" s="387">
        <f t="shared" ca="1" si="149"/>
        <v>0</v>
      </c>
      <c r="ED92" s="387">
        <f t="shared" ca="1" si="149"/>
        <v>0</v>
      </c>
      <c r="EE92" s="387">
        <f t="shared" ca="1" si="149"/>
        <v>0</v>
      </c>
      <c r="EF92" s="387">
        <f t="shared" ca="1" si="149"/>
        <v>0</v>
      </c>
      <c r="EG92" s="387">
        <f t="shared" ca="1" si="149"/>
        <v>0</v>
      </c>
      <c r="EH92" s="387">
        <f t="shared" ca="1" si="149"/>
        <v>0</v>
      </c>
      <c r="EI92" s="387">
        <f t="shared" ca="1" si="149"/>
        <v>0</v>
      </c>
      <c r="EJ92" s="387">
        <f t="shared" ca="1" si="149"/>
        <v>0</v>
      </c>
      <c r="EK92" s="387">
        <f t="shared" ca="1" si="149"/>
        <v>0</v>
      </c>
      <c r="EL92" s="387">
        <f t="shared" ca="1" si="149"/>
        <v>0</v>
      </c>
      <c r="EM92" s="387">
        <f t="shared" ca="1" si="149"/>
        <v>0</v>
      </c>
      <c r="EO92" s="695">
        <f t="shared" si="128"/>
        <v>1</v>
      </c>
      <c r="EP92" s="119">
        <f t="shared" si="129"/>
        <v>1</v>
      </c>
    </row>
    <row r="93" spans="1:146">
      <c r="A93" s="122">
        <v>86</v>
      </c>
      <c r="B93" s="550"/>
      <c r="C93" s="529"/>
      <c r="D93" s="530"/>
      <c r="E93" s="530"/>
      <c r="F93" s="531"/>
      <c r="G93" s="532" t="s">
        <v>381</v>
      </c>
      <c r="H93" s="529"/>
      <c r="I93" s="540"/>
      <c r="J93" s="540"/>
      <c r="K93" s="539"/>
      <c r="L93" s="747">
        <f>IF(ISBLANK(K93),,IF(K93&lt;'Grille des taux interet'!$B$2,'Grille des taux interet'!$C$2,IF(K93&lt;'Grille des taux interet'!$B$3,'Grille des taux interet'!$C$3,IF(K93&lt;'Grille des taux interet'!B$4,'Grille des taux interet'!$C$4,IF(K93&lt;='Grille des taux interet'!$B$5,'Grille des taux interet'!$C$5,"RIEN")))))</f>
        <v>0</v>
      </c>
      <c r="M93" s="602">
        <f t="shared" si="115"/>
        <v>0</v>
      </c>
      <c r="N93" s="663" t="str">
        <f t="shared" si="127"/>
        <v/>
      </c>
      <c r="O93" s="649"/>
      <c r="P93" s="649"/>
      <c r="Q93" s="649"/>
      <c r="R93" s="649"/>
      <c r="S93" s="656"/>
      <c r="T93" s="385">
        <f t="shared" ca="1" si="116"/>
        <v>0</v>
      </c>
      <c r="U93" s="385">
        <f t="shared" ca="1" si="117"/>
        <v>0</v>
      </c>
      <c r="V93" s="386">
        <f t="shared" si="118"/>
        <v>0</v>
      </c>
      <c r="W93" s="386">
        <f t="shared" ca="1" si="119"/>
        <v>0</v>
      </c>
      <c r="X93" s="386">
        <f t="shared" ca="1" si="120"/>
        <v>0</v>
      </c>
      <c r="Y93" s="389">
        <f t="shared" si="121"/>
        <v>1900</v>
      </c>
      <c r="Z93" s="387">
        <f t="shared" ca="1" si="140"/>
        <v>0</v>
      </c>
      <c r="AA93" s="387">
        <f t="shared" ca="1" si="140"/>
        <v>0</v>
      </c>
      <c r="AB93" s="387">
        <f t="shared" ca="1" si="140"/>
        <v>0</v>
      </c>
      <c r="AC93" s="387">
        <f t="shared" ca="1" si="140"/>
        <v>0</v>
      </c>
      <c r="AD93" s="387">
        <f t="shared" ca="1" si="140"/>
        <v>0</v>
      </c>
      <c r="AE93" s="387">
        <f t="shared" ca="1" si="140"/>
        <v>0</v>
      </c>
      <c r="AF93" s="387">
        <f t="shared" ca="1" si="140"/>
        <v>0</v>
      </c>
      <c r="AG93" s="387">
        <f t="shared" ca="1" si="140"/>
        <v>0</v>
      </c>
      <c r="AH93" s="387">
        <f t="shared" ca="1" si="140"/>
        <v>0</v>
      </c>
      <c r="AI93" s="387">
        <f t="shared" ca="1" si="140"/>
        <v>0</v>
      </c>
      <c r="AJ93" s="387">
        <f t="shared" ca="1" si="141"/>
        <v>0</v>
      </c>
      <c r="AK93" s="387">
        <f t="shared" ca="1" si="141"/>
        <v>0</v>
      </c>
      <c r="AL93" s="387">
        <f t="shared" ca="1" si="141"/>
        <v>0</v>
      </c>
      <c r="AM93" s="387">
        <f t="shared" ca="1" si="141"/>
        <v>0</v>
      </c>
      <c r="AN93" s="387">
        <f t="shared" ca="1" si="141"/>
        <v>0</v>
      </c>
      <c r="AO93" s="387">
        <f t="shared" ca="1" si="141"/>
        <v>0</v>
      </c>
      <c r="AP93" s="387">
        <f t="shared" ca="1" si="141"/>
        <v>0</v>
      </c>
      <c r="AQ93" s="387">
        <f t="shared" ca="1" si="141"/>
        <v>0</v>
      </c>
      <c r="AR93" s="387">
        <f t="shared" ca="1" si="141"/>
        <v>0</v>
      </c>
      <c r="AS93" s="387">
        <f t="shared" ca="1" si="141"/>
        <v>0</v>
      </c>
      <c r="AT93" s="387">
        <f t="shared" ca="1" si="142"/>
        <v>0</v>
      </c>
      <c r="AU93" s="387">
        <f t="shared" ca="1" si="142"/>
        <v>0</v>
      </c>
      <c r="AV93" s="387">
        <f t="shared" ca="1" si="142"/>
        <v>0</v>
      </c>
      <c r="AW93" s="387">
        <f t="shared" ca="1" si="142"/>
        <v>0</v>
      </c>
      <c r="AX93" s="387">
        <f t="shared" ca="1" si="142"/>
        <v>0</v>
      </c>
      <c r="AY93" s="387">
        <f t="shared" ca="1" si="142"/>
        <v>0</v>
      </c>
      <c r="AZ93" s="387">
        <f t="shared" ca="1" si="142"/>
        <v>0</v>
      </c>
      <c r="BA93" s="387">
        <f t="shared" ca="1" si="142"/>
        <v>0</v>
      </c>
      <c r="BB93" s="387">
        <f t="shared" ca="1" si="142"/>
        <v>0</v>
      </c>
      <c r="BC93" s="387">
        <f t="shared" ca="1" si="142"/>
        <v>0</v>
      </c>
      <c r="BD93" s="387">
        <f t="shared" ca="1" si="143"/>
        <v>0</v>
      </c>
      <c r="BE93" s="387">
        <f t="shared" ca="1" si="143"/>
        <v>0</v>
      </c>
      <c r="BF93" s="387">
        <f t="shared" ca="1" si="143"/>
        <v>0</v>
      </c>
      <c r="BG93" s="387">
        <f t="shared" ca="1" si="143"/>
        <v>0</v>
      </c>
      <c r="BH93" s="387">
        <f t="shared" ca="1" si="143"/>
        <v>0</v>
      </c>
      <c r="BI93" s="387">
        <f t="shared" ca="1" si="143"/>
        <v>0</v>
      </c>
      <c r="BJ93" s="387">
        <f t="shared" ca="1" si="143"/>
        <v>0</v>
      </c>
      <c r="BK93" s="387">
        <f t="shared" ca="1" si="143"/>
        <v>0</v>
      </c>
      <c r="BL93" s="387">
        <f t="shared" ca="1" si="143"/>
        <v>0</v>
      </c>
      <c r="BM93" s="387">
        <f t="shared" ca="1" si="143"/>
        <v>0</v>
      </c>
      <c r="BN93" s="387">
        <f t="shared" ca="1" si="144"/>
        <v>0</v>
      </c>
      <c r="BO93" s="387">
        <f t="shared" ca="1" si="144"/>
        <v>0</v>
      </c>
      <c r="BP93" s="387">
        <f t="shared" ca="1" si="144"/>
        <v>0</v>
      </c>
      <c r="BQ93" s="387">
        <f t="shared" ca="1" si="144"/>
        <v>0</v>
      </c>
      <c r="BR93" s="387">
        <f t="shared" ca="1" si="144"/>
        <v>0</v>
      </c>
      <c r="BS93" s="387">
        <f t="shared" ca="1" si="144"/>
        <v>0</v>
      </c>
      <c r="BT93" s="387">
        <f t="shared" ca="1" si="144"/>
        <v>0</v>
      </c>
      <c r="BU93" s="387">
        <f t="shared" ca="1" si="144"/>
        <v>0</v>
      </c>
      <c r="BV93" s="387">
        <f t="shared" ca="1" si="144"/>
        <v>0</v>
      </c>
      <c r="BW93" s="387">
        <f t="shared" ca="1" si="144"/>
        <v>0</v>
      </c>
      <c r="BX93" s="387">
        <f t="shared" ca="1" si="144"/>
        <v>0</v>
      </c>
      <c r="BY93" s="387">
        <f t="shared" ca="1" si="144"/>
        <v>0</v>
      </c>
      <c r="BZ93" s="387">
        <f t="shared" ca="1" si="144"/>
        <v>0</v>
      </c>
      <c r="CA93" s="387">
        <f t="shared" ca="1" si="144"/>
        <v>0</v>
      </c>
      <c r="CF93" s="385">
        <f t="shared" ca="1" si="122"/>
        <v>0</v>
      </c>
      <c r="CG93" s="385">
        <f t="shared" ca="1" si="123"/>
        <v>0</v>
      </c>
      <c r="CH93" s="386">
        <f t="shared" si="124"/>
        <v>0</v>
      </c>
      <c r="CI93" s="386">
        <f t="shared" ca="1" si="125"/>
        <v>0</v>
      </c>
      <c r="CJ93" s="386">
        <f t="shared" ca="1" si="126"/>
        <v>0</v>
      </c>
      <c r="CK93" s="389"/>
      <c r="CL93" s="387">
        <f t="shared" ca="1" si="145"/>
        <v>0</v>
      </c>
      <c r="CM93" s="387">
        <f t="shared" ca="1" si="145"/>
        <v>0</v>
      </c>
      <c r="CN93" s="387">
        <f t="shared" ca="1" si="145"/>
        <v>0</v>
      </c>
      <c r="CO93" s="387">
        <f t="shared" ca="1" si="145"/>
        <v>0</v>
      </c>
      <c r="CP93" s="387">
        <f t="shared" ca="1" si="145"/>
        <v>0</v>
      </c>
      <c r="CQ93" s="387">
        <f t="shared" ca="1" si="145"/>
        <v>0</v>
      </c>
      <c r="CR93" s="387">
        <f t="shared" ca="1" si="145"/>
        <v>0</v>
      </c>
      <c r="CS93" s="387">
        <f t="shared" ca="1" si="145"/>
        <v>0</v>
      </c>
      <c r="CT93" s="387">
        <f t="shared" ca="1" si="145"/>
        <v>0</v>
      </c>
      <c r="CU93" s="387">
        <f t="shared" ca="1" si="145"/>
        <v>0</v>
      </c>
      <c r="CV93" s="387">
        <f t="shared" ca="1" si="146"/>
        <v>0</v>
      </c>
      <c r="CW93" s="387">
        <f t="shared" ca="1" si="146"/>
        <v>0</v>
      </c>
      <c r="CX93" s="387">
        <f t="shared" ca="1" si="146"/>
        <v>0</v>
      </c>
      <c r="CY93" s="387">
        <f t="shared" ca="1" si="146"/>
        <v>0</v>
      </c>
      <c r="CZ93" s="387">
        <f t="shared" ca="1" si="146"/>
        <v>0</v>
      </c>
      <c r="DA93" s="387">
        <f t="shared" ca="1" si="146"/>
        <v>0</v>
      </c>
      <c r="DB93" s="387">
        <f t="shared" ca="1" si="146"/>
        <v>0</v>
      </c>
      <c r="DC93" s="387">
        <f t="shared" ca="1" si="146"/>
        <v>0</v>
      </c>
      <c r="DD93" s="387">
        <f t="shared" ca="1" si="146"/>
        <v>0</v>
      </c>
      <c r="DE93" s="387">
        <f t="shared" ca="1" si="146"/>
        <v>0</v>
      </c>
      <c r="DF93" s="387">
        <f t="shared" ca="1" si="147"/>
        <v>0</v>
      </c>
      <c r="DG93" s="387">
        <f t="shared" ca="1" si="147"/>
        <v>0</v>
      </c>
      <c r="DH93" s="387">
        <f t="shared" ca="1" si="147"/>
        <v>0</v>
      </c>
      <c r="DI93" s="387">
        <f t="shared" ca="1" si="147"/>
        <v>0</v>
      </c>
      <c r="DJ93" s="387">
        <f t="shared" ca="1" si="147"/>
        <v>0</v>
      </c>
      <c r="DK93" s="387">
        <f t="shared" ca="1" si="147"/>
        <v>0</v>
      </c>
      <c r="DL93" s="387">
        <f t="shared" ca="1" si="147"/>
        <v>0</v>
      </c>
      <c r="DM93" s="387">
        <f t="shared" ca="1" si="147"/>
        <v>0</v>
      </c>
      <c r="DN93" s="387">
        <f t="shared" ca="1" si="147"/>
        <v>0</v>
      </c>
      <c r="DO93" s="387">
        <f t="shared" ca="1" si="147"/>
        <v>0</v>
      </c>
      <c r="DP93" s="387">
        <f t="shared" ca="1" si="148"/>
        <v>0</v>
      </c>
      <c r="DQ93" s="387">
        <f t="shared" ca="1" si="148"/>
        <v>0</v>
      </c>
      <c r="DR93" s="387">
        <f t="shared" ca="1" si="148"/>
        <v>0</v>
      </c>
      <c r="DS93" s="387">
        <f t="shared" ca="1" si="148"/>
        <v>0</v>
      </c>
      <c r="DT93" s="387">
        <f t="shared" ca="1" si="148"/>
        <v>0</v>
      </c>
      <c r="DU93" s="387">
        <f t="shared" ca="1" si="148"/>
        <v>0</v>
      </c>
      <c r="DV93" s="387">
        <f t="shared" ca="1" si="148"/>
        <v>0</v>
      </c>
      <c r="DW93" s="387">
        <f t="shared" ca="1" si="148"/>
        <v>0</v>
      </c>
      <c r="DX93" s="387">
        <f t="shared" ca="1" si="148"/>
        <v>0</v>
      </c>
      <c r="DY93" s="387">
        <f t="shared" ca="1" si="148"/>
        <v>0</v>
      </c>
      <c r="DZ93" s="387">
        <f t="shared" ca="1" si="149"/>
        <v>0</v>
      </c>
      <c r="EA93" s="387">
        <f t="shared" ca="1" si="149"/>
        <v>0</v>
      </c>
      <c r="EB93" s="387">
        <f t="shared" ca="1" si="149"/>
        <v>0</v>
      </c>
      <c r="EC93" s="387">
        <f t="shared" ca="1" si="149"/>
        <v>0</v>
      </c>
      <c r="ED93" s="387">
        <f t="shared" ca="1" si="149"/>
        <v>0</v>
      </c>
      <c r="EE93" s="387">
        <f t="shared" ca="1" si="149"/>
        <v>0</v>
      </c>
      <c r="EF93" s="387">
        <f t="shared" ca="1" si="149"/>
        <v>0</v>
      </c>
      <c r="EG93" s="387">
        <f t="shared" ca="1" si="149"/>
        <v>0</v>
      </c>
      <c r="EH93" s="387">
        <f t="shared" ca="1" si="149"/>
        <v>0</v>
      </c>
      <c r="EI93" s="387">
        <f t="shared" ca="1" si="149"/>
        <v>0</v>
      </c>
      <c r="EJ93" s="387">
        <f t="shared" ca="1" si="149"/>
        <v>0</v>
      </c>
      <c r="EK93" s="387">
        <f t="shared" ca="1" si="149"/>
        <v>0</v>
      </c>
      <c r="EL93" s="387">
        <f t="shared" ca="1" si="149"/>
        <v>0</v>
      </c>
      <c r="EM93" s="387">
        <f t="shared" ca="1" si="149"/>
        <v>0</v>
      </c>
      <c r="EO93" s="695">
        <f t="shared" si="128"/>
        <v>1</v>
      </c>
      <c r="EP93" s="119">
        <f t="shared" si="129"/>
        <v>1</v>
      </c>
    </row>
    <row r="94" spans="1:146">
      <c r="A94" s="122">
        <v>87</v>
      </c>
      <c r="B94" s="550"/>
      <c r="C94" s="529"/>
      <c r="D94" s="530"/>
      <c r="E94" s="530"/>
      <c r="F94" s="531"/>
      <c r="G94" s="532" t="s">
        <v>381</v>
      </c>
      <c r="H94" s="529"/>
      <c r="I94" s="540"/>
      <c r="J94" s="540"/>
      <c r="K94" s="539"/>
      <c r="L94" s="747">
        <f>IF(ISBLANK(K94),,IF(K94&lt;'Grille des taux interet'!$B$2,'Grille des taux interet'!$C$2,IF(K94&lt;'Grille des taux interet'!$B$3,'Grille des taux interet'!$C$3,IF(K94&lt;'Grille des taux interet'!B$4,'Grille des taux interet'!$C$4,IF(K94&lt;='Grille des taux interet'!$B$5,'Grille des taux interet'!$C$5,"RIEN")))))</f>
        <v>0</v>
      </c>
      <c r="M94" s="602">
        <f t="shared" si="115"/>
        <v>0</v>
      </c>
      <c r="N94" s="663" t="str">
        <f t="shared" si="127"/>
        <v/>
      </c>
      <c r="O94" s="649"/>
      <c r="P94" s="649"/>
      <c r="Q94" s="649"/>
      <c r="R94" s="649"/>
      <c r="S94" s="656"/>
      <c r="T94" s="385">
        <f t="shared" ca="1" si="116"/>
        <v>0</v>
      </c>
      <c r="U94" s="385">
        <f t="shared" ca="1" si="117"/>
        <v>0</v>
      </c>
      <c r="V94" s="386">
        <f t="shared" si="118"/>
        <v>0</v>
      </c>
      <c r="W94" s="386">
        <f t="shared" ca="1" si="119"/>
        <v>0</v>
      </c>
      <c r="X94" s="386">
        <f t="shared" ca="1" si="120"/>
        <v>0</v>
      </c>
      <c r="Y94" s="389">
        <f t="shared" si="121"/>
        <v>1900</v>
      </c>
      <c r="Z94" s="387">
        <f t="shared" ca="1" si="140"/>
        <v>0</v>
      </c>
      <c r="AA94" s="387">
        <f t="shared" ca="1" si="140"/>
        <v>0</v>
      </c>
      <c r="AB94" s="387">
        <f t="shared" ca="1" si="140"/>
        <v>0</v>
      </c>
      <c r="AC94" s="387">
        <f t="shared" ca="1" si="140"/>
        <v>0</v>
      </c>
      <c r="AD94" s="387">
        <f t="shared" ca="1" si="140"/>
        <v>0</v>
      </c>
      <c r="AE94" s="387">
        <f t="shared" ca="1" si="140"/>
        <v>0</v>
      </c>
      <c r="AF94" s="387">
        <f t="shared" ca="1" si="140"/>
        <v>0</v>
      </c>
      <c r="AG94" s="387">
        <f t="shared" ca="1" si="140"/>
        <v>0</v>
      </c>
      <c r="AH94" s="387">
        <f t="shared" ca="1" si="140"/>
        <v>0</v>
      </c>
      <c r="AI94" s="387">
        <f t="shared" ca="1" si="140"/>
        <v>0</v>
      </c>
      <c r="AJ94" s="387">
        <f t="shared" ca="1" si="141"/>
        <v>0</v>
      </c>
      <c r="AK94" s="387">
        <f t="shared" ca="1" si="141"/>
        <v>0</v>
      </c>
      <c r="AL94" s="387">
        <f t="shared" ca="1" si="141"/>
        <v>0</v>
      </c>
      <c r="AM94" s="387">
        <f t="shared" ca="1" si="141"/>
        <v>0</v>
      </c>
      <c r="AN94" s="387">
        <f t="shared" ca="1" si="141"/>
        <v>0</v>
      </c>
      <c r="AO94" s="387">
        <f t="shared" ca="1" si="141"/>
        <v>0</v>
      </c>
      <c r="AP94" s="387">
        <f t="shared" ca="1" si="141"/>
        <v>0</v>
      </c>
      <c r="AQ94" s="387">
        <f t="shared" ca="1" si="141"/>
        <v>0</v>
      </c>
      <c r="AR94" s="387">
        <f t="shared" ca="1" si="141"/>
        <v>0</v>
      </c>
      <c r="AS94" s="387">
        <f t="shared" ca="1" si="141"/>
        <v>0</v>
      </c>
      <c r="AT94" s="387">
        <f t="shared" ca="1" si="142"/>
        <v>0</v>
      </c>
      <c r="AU94" s="387">
        <f t="shared" ca="1" si="142"/>
        <v>0</v>
      </c>
      <c r="AV94" s="387">
        <f t="shared" ca="1" si="142"/>
        <v>0</v>
      </c>
      <c r="AW94" s="387">
        <f t="shared" ca="1" si="142"/>
        <v>0</v>
      </c>
      <c r="AX94" s="387">
        <f t="shared" ca="1" si="142"/>
        <v>0</v>
      </c>
      <c r="AY94" s="387">
        <f t="shared" ca="1" si="142"/>
        <v>0</v>
      </c>
      <c r="AZ94" s="387">
        <f t="shared" ca="1" si="142"/>
        <v>0</v>
      </c>
      <c r="BA94" s="387">
        <f t="shared" ca="1" si="142"/>
        <v>0</v>
      </c>
      <c r="BB94" s="387">
        <f t="shared" ca="1" si="142"/>
        <v>0</v>
      </c>
      <c r="BC94" s="387">
        <f t="shared" ca="1" si="142"/>
        <v>0</v>
      </c>
      <c r="BD94" s="387">
        <f t="shared" ca="1" si="143"/>
        <v>0</v>
      </c>
      <c r="BE94" s="387">
        <f t="shared" ca="1" si="143"/>
        <v>0</v>
      </c>
      <c r="BF94" s="387">
        <f t="shared" ca="1" si="143"/>
        <v>0</v>
      </c>
      <c r="BG94" s="387">
        <f t="shared" ca="1" si="143"/>
        <v>0</v>
      </c>
      <c r="BH94" s="387">
        <f t="shared" ca="1" si="143"/>
        <v>0</v>
      </c>
      <c r="BI94" s="387">
        <f t="shared" ca="1" si="143"/>
        <v>0</v>
      </c>
      <c r="BJ94" s="387">
        <f t="shared" ca="1" si="143"/>
        <v>0</v>
      </c>
      <c r="BK94" s="387">
        <f t="shared" ca="1" si="143"/>
        <v>0</v>
      </c>
      <c r="BL94" s="387">
        <f t="shared" ca="1" si="143"/>
        <v>0</v>
      </c>
      <c r="BM94" s="387">
        <f t="shared" ca="1" si="143"/>
        <v>0</v>
      </c>
      <c r="BN94" s="387">
        <f t="shared" ca="1" si="144"/>
        <v>0</v>
      </c>
      <c r="BO94" s="387">
        <f t="shared" ca="1" si="144"/>
        <v>0</v>
      </c>
      <c r="BP94" s="387">
        <f t="shared" ca="1" si="144"/>
        <v>0</v>
      </c>
      <c r="BQ94" s="387">
        <f t="shared" ca="1" si="144"/>
        <v>0</v>
      </c>
      <c r="BR94" s="387">
        <f t="shared" ca="1" si="144"/>
        <v>0</v>
      </c>
      <c r="BS94" s="387">
        <f t="shared" ca="1" si="144"/>
        <v>0</v>
      </c>
      <c r="BT94" s="387">
        <f t="shared" ca="1" si="144"/>
        <v>0</v>
      </c>
      <c r="BU94" s="387">
        <f t="shared" ca="1" si="144"/>
        <v>0</v>
      </c>
      <c r="BV94" s="387">
        <f t="shared" ca="1" si="144"/>
        <v>0</v>
      </c>
      <c r="BW94" s="387">
        <f t="shared" ca="1" si="144"/>
        <v>0</v>
      </c>
      <c r="BX94" s="387">
        <f t="shared" ca="1" si="144"/>
        <v>0</v>
      </c>
      <c r="BY94" s="387">
        <f t="shared" ca="1" si="144"/>
        <v>0</v>
      </c>
      <c r="BZ94" s="387">
        <f t="shared" ca="1" si="144"/>
        <v>0</v>
      </c>
      <c r="CA94" s="387">
        <f t="shared" ca="1" si="144"/>
        <v>0</v>
      </c>
      <c r="CF94" s="385">
        <f t="shared" ca="1" si="122"/>
        <v>0</v>
      </c>
      <c r="CG94" s="385">
        <f t="shared" ca="1" si="123"/>
        <v>0</v>
      </c>
      <c r="CH94" s="386">
        <f t="shared" si="124"/>
        <v>0</v>
      </c>
      <c r="CI94" s="386">
        <f t="shared" ca="1" si="125"/>
        <v>0</v>
      </c>
      <c r="CJ94" s="386">
        <f t="shared" ca="1" si="126"/>
        <v>0</v>
      </c>
      <c r="CK94" s="389"/>
      <c r="CL94" s="387">
        <f t="shared" ca="1" si="145"/>
        <v>0</v>
      </c>
      <c r="CM94" s="387">
        <f t="shared" ca="1" si="145"/>
        <v>0</v>
      </c>
      <c r="CN94" s="387">
        <f t="shared" ca="1" si="145"/>
        <v>0</v>
      </c>
      <c r="CO94" s="387">
        <f t="shared" ca="1" si="145"/>
        <v>0</v>
      </c>
      <c r="CP94" s="387">
        <f t="shared" ca="1" si="145"/>
        <v>0</v>
      </c>
      <c r="CQ94" s="387">
        <f t="shared" ca="1" si="145"/>
        <v>0</v>
      </c>
      <c r="CR94" s="387">
        <f t="shared" ca="1" si="145"/>
        <v>0</v>
      </c>
      <c r="CS94" s="387">
        <f t="shared" ca="1" si="145"/>
        <v>0</v>
      </c>
      <c r="CT94" s="387">
        <f t="shared" ca="1" si="145"/>
        <v>0</v>
      </c>
      <c r="CU94" s="387">
        <f t="shared" ca="1" si="145"/>
        <v>0</v>
      </c>
      <c r="CV94" s="387">
        <f t="shared" ca="1" si="146"/>
        <v>0</v>
      </c>
      <c r="CW94" s="387">
        <f t="shared" ca="1" si="146"/>
        <v>0</v>
      </c>
      <c r="CX94" s="387">
        <f t="shared" ca="1" si="146"/>
        <v>0</v>
      </c>
      <c r="CY94" s="387">
        <f t="shared" ca="1" si="146"/>
        <v>0</v>
      </c>
      <c r="CZ94" s="387">
        <f t="shared" ca="1" si="146"/>
        <v>0</v>
      </c>
      <c r="DA94" s="387">
        <f t="shared" ca="1" si="146"/>
        <v>0</v>
      </c>
      <c r="DB94" s="387">
        <f t="shared" ca="1" si="146"/>
        <v>0</v>
      </c>
      <c r="DC94" s="387">
        <f t="shared" ca="1" si="146"/>
        <v>0</v>
      </c>
      <c r="DD94" s="387">
        <f t="shared" ca="1" si="146"/>
        <v>0</v>
      </c>
      <c r="DE94" s="387">
        <f t="shared" ca="1" si="146"/>
        <v>0</v>
      </c>
      <c r="DF94" s="387">
        <f t="shared" ca="1" si="147"/>
        <v>0</v>
      </c>
      <c r="DG94" s="387">
        <f t="shared" ca="1" si="147"/>
        <v>0</v>
      </c>
      <c r="DH94" s="387">
        <f t="shared" ca="1" si="147"/>
        <v>0</v>
      </c>
      <c r="DI94" s="387">
        <f t="shared" ca="1" si="147"/>
        <v>0</v>
      </c>
      <c r="DJ94" s="387">
        <f t="shared" ca="1" si="147"/>
        <v>0</v>
      </c>
      <c r="DK94" s="387">
        <f t="shared" ca="1" si="147"/>
        <v>0</v>
      </c>
      <c r="DL94" s="387">
        <f t="shared" ca="1" si="147"/>
        <v>0</v>
      </c>
      <c r="DM94" s="387">
        <f t="shared" ca="1" si="147"/>
        <v>0</v>
      </c>
      <c r="DN94" s="387">
        <f t="shared" ca="1" si="147"/>
        <v>0</v>
      </c>
      <c r="DO94" s="387">
        <f t="shared" ca="1" si="147"/>
        <v>0</v>
      </c>
      <c r="DP94" s="387">
        <f t="shared" ca="1" si="148"/>
        <v>0</v>
      </c>
      <c r="DQ94" s="387">
        <f t="shared" ca="1" si="148"/>
        <v>0</v>
      </c>
      <c r="DR94" s="387">
        <f t="shared" ca="1" si="148"/>
        <v>0</v>
      </c>
      <c r="DS94" s="387">
        <f t="shared" ca="1" si="148"/>
        <v>0</v>
      </c>
      <c r="DT94" s="387">
        <f t="shared" ca="1" si="148"/>
        <v>0</v>
      </c>
      <c r="DU94" s="387">
        <f t="shared" ca="1" si="148"/>
        <v>0</v>
      </c>
      <c r="DV94" s="387">
        <f t="shared" ca="1" si="148"/>
        <v>0</v>
      </c>
      <c r="DW94" s="387">
        <f t="shared" ca="1" si="148"/>
        <v>0</v>
      </c>
      <c r="DX94" s="387">
        <f t="shared" ca="1" si="148"/>
        <v>0</v>
      </c>
      <c r="DY94" s="387">
        <f t="shared" ca="1" si="148"/>
        <v>0</v>
      </c>
      <c r="DZ94" s="387">
        <f t="shared" ca="1" si="149"/>
        <v>0</v>
      </c>
      <c r="EA94" s="387">
        <f t="shared" ca="1" si="149"/>
        <v>0</v>
      </c>
      <c r="EB94" s="387">
        <f t="shared" ca="1" si="149"/>
        <v>0</v>
      </c>
      <c r="EC94" s="387">
        <f t="shared" ca="1" si="149"/>
        <v>0</v>
      </c>
      <c r="ED94" s="387">
        <f t="shared" ca="1" si="149"/>
        <v>0</v>
      </c>
      <c r="EE94" s="387">
        <f t="shared" ca="1" si="149"/>
        <v>0</v>
      </c>
      <c r="EF94" s="387">
        <f t="shared" ca="1" si="149"/>
        <v>0</v>
      </c>
      <c r="EG94" s="387">
        <f t="shared" ca="1" si="149"/>
        <v>0</v>
      </c>
      <c r="EH94" s="387">
        <f t="shared" ca="1" si="149"/>
        <v>0</v>
      </c>
      <c r="EI94" s="387">
        <f t="shared" ca="1" si="149"/>
        <v>0</v>
      </c>
      <c r="EJ94" s="387">
        <f t="shared" ca="1" si="149"/>
        <v>0</v>
      </c>
      <c r="EK94" s="387">
        <f t="shared" ca="1" si="149"/>
        <v>0</v>
      </c>
      <c r="EL94" s="387">
        <f t="shared" ca="1" si="149"/>
        <v>0</v>
      </c>
      <c r="EM94" s="387">
        <f t="shared" ca="1" si="149"/>
        <v>0</v>
      </c>
      <c r="EO94" s="695">
        <f t="shared" si="128"/>
        <v>1</v>
      </c>
      <c r="EP94" s="119">
        <f t="shared" si="129"/>
        <v>1</v>
      </c>
    </row>
    <row r="95" spans="1:146">
      <c r="A95" s="122">
        <v>88</v>
      </c>
      <c r="B95" s="551"/>
      <c r="C95" s="529"/>
      <c r="D95" s="530"/>
      <c r="E95" s="530"/>
      <c r="F95" s="531"/>
      <c r="G95" s="532" t="s">
        <v>381</v>
      </c>
      <c r="H95" s="529"/>
      <c r="I95" s="540"/>
      <c r="J95" s="540"/>
      <c r="K95" s="539"/>
      <c r="L95" s="747">
        <f>IF(ISBLANK(K95),,IF(K95&lt;'Grille des taux interet'!$B$2,'Grille des taux interet'!$C$2,IF(K95&lt;'Grille des taux interet'!$B$3,'Grille des taux interet'!$C$3,IF(K95&lt;'Grille des taux interet'!B$4,'Grille des taux interet'!$C$4,IF(K95&lt;='Grille des taux interet'!$B$5,'Grille des taux interet'!$C$5,"RIEN")))))</f>
        <v>0</v>
      </c>
      <c r="M95" s="602">
        <f t="shared" si="115"/>
        <v>0</v>
      </c>
      <c r="N95" s="663" t="str">
        <f t="shared" si="127"/>
        <v/>
      </c>
      <c r="O95" s="649"/>
      <c r="P95" s="649"/>
      <c r="Q95" s="649"/>
      <c r="R95" s="649"/>
      <c r="S95" s="656"/>
      <c r="T95" s="385">
        <f t="shared" ca="1" si="116"/>
        <v>0</v>
      </c>
      <c r="U95" s="385">
        <f t="shared" ca="1" si="117"/>
        <v>0</v>
      </c>
      <c r="V95" s="386">
        <f t="shared" si="118"/>
        <v>0</v>
      </c>
      <c r="W95" s="386">
        <f t="shared" ca="1" si="119"/>
        <v>0</v>
      </c>
      <c r="X95" s="386">
        <f t="shared" ca="1" si="120"/>
        <v>0</v>
      </c>
      <c r="Y95" s="389">
        <f t="shared" si="121"/>
        <v>1900</v>
      </c>
      <c r="Z95" s="387">
        <f t="shared" ca="1" si="140"/>
        <v>0</v>
      </c>
      <c r="AA95" s="387">
        <f t="shared" ca="1" si="140"/>
        <v>0</v>
      </c>
      <c r="AB95" s="387">
        <f t="shared" ca="1" si="140"/>
        <v>0</v>
      </c>
      <c r="AC95" s="387">
        <f t="shared" ca="1" si="140"/>
        <v>0</v>
      </c>
      <c r="AD95" s="387">
        <f t="shared" ca="1" si="140"/>
        <v>0</v>
      </c>
      <c r="AE95" s="387">
        <f t="shared" ca="1" si="140"/>
        <v>0</v>
      </c>
      <c r="AF95" s="387">
        <f t="shared" ca="1" si="140"/>
        <v>0</v>
      </c>
      <c r="AG95" s="387">
        <f t="shared" ca="1" si="140"/>
        <v>0</v>
      </c>
      <c r="AH95" s="387">
        <f t="shared" ca="1" si="140"/>
        <v>0</v>
      </c>
      <c r="AI95" s="387">
        <f t="shared" ca="1" si="140"/>
        <v>0</v>
      </c>
      <c r="AJ95" s="387">
        <f t="shared" ca="1" si="141"/>
        <v>0</v>
      </c>
      <c r="AK95" s="387">
        <f t="shared" ca="1" si="141"/>
        <v>0</v>
      </c>
      <c r="AL95" s="387">
        <f t="shared" ca="1" si="141"/>
        <v>0</v>
      </c>
      <c r="AM95" s="387">
        <f t="shared" ca="1" si="141"/>
        <v>0</v>
      </c>
      <c r="AN95" s="387">
        <f t="shared" ca="1" si="141"/>
        <v>0</v>
      </c>
      <c r="AO95" s="387">
        <f t="shared" ca="1" si="141"/>
        <v>0</v>
      </c>
      <c r="AP95" s="387">
        <f t="shared" ca="1" si="141"/>
        <v>0</v>
      </c>
      <c r="AQ95" s="387">
        <f t="shared" ca="1" si="141"/>
        <v>0</v>
      </c>
      <c r="AR95" s="387">
        <f t="shared" ca="1" si="141"/>
        <v>0</v>
      </c>
      <c r="AS95" s="387">
        <f t="shared" ca="1" si="141"/>
        <v>0</v>
      </c>
      <c r="AT95" s="387">
        <f t="shared" ca="1" si="142"/>
        <v>0</v>
      </c>
      <c r="AU95" s="387">
        <f t="shared" ca="1" si="142"/>
        <v>0</v>
      </c>
      <c r="AV95" s="387">
        <f t="shared" ca="1" si="142"/>
        <v>0</v>
      </c>
      <c r="AW95" s="387">
        <f t="shared" ca="1" si="142"/>
        <v>0</v>
      </c>
      <c r="AX95" s="387">
        <f t="shared" ca="1" si="142"/>
        <v>0</v>
      </c>
      <c r="AY95" s="387">
        <f t="shared" ca="1" si="142"/>
        <v>0</v>
      </c>
      <c r="AZ95" s="387">
        <f t="shared" ca="1" si="142"/>
        <v>0</v>
      </c>
      <c r="BA95" s="387">
        <f t="shared" ca="1" si="142"/>
        <v>0</v>
      </c>
      <c r="BB95" s="387">
        <f t="shared" ca="1" si="142"/>
        <v>0</v>
      </c>
      <c r="BC95" s="387">
        <f t="shared" ca="1" si="142"/>
        <v>0</v>
      </c>
      <c r="BD95" s="387">
        <f t="shared" ca="1" si="143"/>
        <v>0</v>
      </c>
      <c r="BE95" s="387">
        <f t="shared" ca="1" si="143"/>
        <v>0</v>
      </c>
      <c r="BF95" s="387">
        <f t="shared" ca="1" si="143"/>
        <v>0</v>
      </c>
      <c r="BG95" s="387">
        <f t="shared" ca="1" si="143"/>
        <v>0</v>
      </c>
      <c r="BH95" s="387">
        <f t="shared" ca="1" si="143"/>
        <v>0</v>
      </c>
      <c r="BI95" s="387">
        <f t="shared" ca="1" si="143"/>
        <v>0</v>
      </c>
      <c r="BJ95" s="387">
        <f t="shared" ca="1" si="143"/>
        <v>0</v>
      </c>
      <c r="BK95" s="387">
        <f t="shared" ca="1" si="143"/>
        <v>0</v>
      </c>
      <c r="BL95" s="387">
        <f t="shared" ca="1" si="143"/>
        <v>0</v>
      </c>
      <c r="BM95" s="387">
        <f t="shared" ca="1" si="143"/>
        <v>0</v>
      </c>
      <c r="BN95" s="387">
        <f t="shared" ca="1" si="144"/>
        <v>0</v>
      </c>
      <c r="BO95" s="387">
        <f t="shared" ca="1" si="144"/>
        <v>0</v>
      </c>
      <c r="BP95" s="387">
        <f t="shared" ca="1" si="144"/>
        <v>0</v>
      </c>
      <c r="BQ95" s="387">
        <f t="shared" ca="1" si="144"/>
        <v>0</v>
      </c>
      <c r="BR95" s="387">
        <f t="shared" ca="1" si="144"/>
        <v>0</v>
      </c>
      <c r="BS95" s="387">
        <f t="shared" ca="1" si="144"/>
        <v>0</v>
      </c>
      <c r="BT95" s="387">
        <f t="shared" ca="1" si="144"/>
        <v>0</v>
      </c>
      <c r="BU95" s="387">
        <f t="shared" ca="1" si="144"/>
        <v>0</v>
      </c>
      <c r="BV95" s="387">
        <f t="shared" ca="1" si="144"/>
        <v>0</v>
      </c>
      <c r="BW95" s="387">
        <f t="shared" ca="1" si="144"/>
        <v>0</v>
      </c>
      <c r="BX95" s="387">
        <f t="shared" ca="1" si="144"/>
        <v>0</v>
      </c>
      <c r="BY95" s="387">
        <f t="shared" ca="1" si="144"/>
        <v>0</v>
      </c>
      <c r="BZ95" s="387">
        <f t="shared" ca="1" si="144"/>
        <v>0</v>
      </c>
      <c r="CA95" s="387">
        <f t="shared" ca="1" si="144"/>
        <v>0</v>
      </c>
      <c r="CF95" s="385">
        <f t="shared" ca="1" si="122"/>
        <v>0</v>
      </c>
      <c r="CG95" s="385">
        <f t="shared" ca="1" si="123"/>
        <v>0</v>
      </c>
      <c r="CH95" s="386">
        <f t="shared" si="124"/>
        <v>0</v>
      </c>
      <c r="CI95" s="386">
        <f t="shared" ca="1" si="125"/>
        <v>0</v>
      </c>
      <c r="CJ95" s="386">
        <f t="shared" ca="1" si="126"/>
        <v>0</v>
      </c>
      <c r="CK95" s="389"/>
      <c r="CL95" s="387">
        <f t="shared" ca="1" si="145"/>
        <v>0</v>
      </c>
      <c r="CM95" s="387">
        <f t="shared" ca="1" si="145"/>
        <v>0</v>
      </c>
      <c r="CN95" s="387">
        <f t="shared" ca="1" si="145"/>
        <v>0</v>
      </c>
      <c r="CO95" s="387">
        <f t="shared" ca="1" si="145"/>
        <v>0</v>
      </c>
      <c r="CP95" s="387">
        <f t="shared" ca="1" si="145"/>
        <v>0</v>
      </c>
      <c r="CQ95" s="387">
        <f t="shared" ca="1" si="145"/>
        <v>0</v>
      </c>
      <c r="CR95" s="387">
        <f t="shared" ca="1" si="145"/>
        <v>0</v>
      </c>
      <c r="CS95" s="387">
        <f t="shared" ca="1" si="145"/>
        <v>0</v>
      </c>
      <c r="CT95" s="387">
        <f t="shared" ca="1" si="145"/>
        <v>0</v>
      </c>
      <c r="CU95" s="387">
        <f t="shared" ca="1" si="145"/>
        <v>0</v>
      </c>
      <c r="CV95" s="387">
        <f t="shared" ca="1" si="146"/>
        <v>0</v>
      </c>
      <c r="CW95" s="387">
        <f t="shared" ca="1" si="146"/>
        <v>0</v>
      </c>
      <c r="CX95" s="387">
        <f t="shared" ca="1" si="146"/>
        <v>0</v>
      </c>
      <c r="CY95" s="387">
        <f t="shared" ca="1" si="146"/>
        <v>0</v>
      </c>
      <c r="CZ95" s="387">
        <f t="shared" ca="1" si="146"/>
        <v>0</v>
      </c>
      <c r="DA95" s="387">
        <f t="shared" ca="1" si="146"/>
        <v>0</v>
      </c>
      <c r="DB95" s="387">
        <f t="shared" ca="1" si="146"/>
        <v>0</v>
      </c>
      <c r="DC95" s="387">
        <f t="shared" ca="1" si="146"/>
        <v>0</v>
      </c>
      <c r="DD95" s="387">
        <f t="shared" ca="1" si="146"/>
        <v>0</v>
      </c>
      <c r="DE95" s="387">
        <f t="shared" ca="1" si="146"/>
        <v>0</v>
      </c>
      <c r="DF95" s="387">
        <f t="shared" ca="1" si="147"/>
        <v>0</v>
      </c>
      <c r="DG95" s="387">
        <f t="shared" ca="1" si="147"/>
        <v>0</v>
      </c>
      <c r="DH95" s="387">
        <f t="shared" ca="1" si="147"/>
        <v>0</v>
      </c>
      <c r="DI95" s="387">
        <f t="shared" ca="1" si="147"/>
        <v>0</v>
      </c>
      <c r="DJ95" s="387">
        <f t="shared" ca="1" si="147"/>
        <v>0</v>
      </c>
      <c r="DK95" s="387">
        <f t="shared" ca="1" si="147"/>
        <v>0</v>
      </c>
      <c r="DL95" s="387">
        <f t="shared" ca="1" si="147"/>
        <v>0</v>
      </c>
      <c r="DM95" s="387">
        <f t="shared" ca="1" si="147"/>
        <v>0</v>
      </c>
      <c r="DN95" s="387">
        <f t="shared" ca="1" si="147"/>
        <v>0</v>
      </c>
      <c r="DO95" s="387">
        <f t="shared" ca="1" si="147"/>
        <v>0</v>
      </c>
      <c r="DP95" s="387">
        <f t="shared" ca="1" si="148"/>
        <v>0</v>
      </c>
      <c r="DQ95" s="387">
        <f t="shared" ca="1" si="148"/>
        <v>0</v>
      </c>
      <c r="DR95" s="387">
        <f t="shared" ca="1" si="148"/>
        <v>0</v>
      </c>
      <c r="DS95" s="387">
        <f t="shared" ca="1" si="148"/>
        <v>0</v>
      </c>
      <c r="DT95" s="387">
        <f t="shared" ca="1" si="148"/>
        <v>0</v>
      </c>
      <c r="DU95" s="387">
        <f t="shared" ca="1" si="148"/>
        <v>0</v>
      </c>
      <c r="DV95" s="387">
        <f t="shared" ca="1" si="148"/>
        <v>0</v>
      </c>
      <c r="DW95" s="387">
        <f t="shared" ca="1" si="148"/>
        <v>0</v>
      </c>
      <c r="DX95" s="387">
        <f t="shared" ca="1" si="148"/>
        <v>0</v>
      </c>
      <c r="DY95" s="387">
        <f t="shared" ca="1" si="148"/>
        <v>0</v>
      </c>
      <c r="DZ95" s="387">
        <f t="shared" ca="1" si="149"/>
        <v>0</v>
      </c>
      <c r="EA95" s="387">
        <f t="shared" ca="1" si="149"/>
        <v>0</v>
      </c>
      <c r="EB95" s="387">
        <f t="shared" ca="1" si="149"/>
        <v>0</v>
      </c>
      <c r="EC95" s="387">
        <f t="shared" ca="1" si="149"/>
        <v>0</v>
      </c>
      <c r="ED95" s="387">
        <f t="shared" ca="1" si="149"/>
        <v>0</v>
      </c>
      <c r="EE95" s="387">
        <f t="shared" ca="1" si="149"/>
        <v>0</v>
      </c>
      <c r="EF95" s="387">
        <f t="shared" ca="1" si="149"/>
        <v>0</v>
      </c>
      <c r="EG95" s="387">
        <f t="shared" ca="1" si="149"/>
        <v>0</v>
      </c>
      <c r="EH95" s="387">
        <f t="shared" ca="1" si="149"/>
        <v>0</v>
      </c>
      <c r="EI95" s="387">
        <f t="shared" ca="1" si="149"/>
        <v>0</v>
      </c>
      <c r="EJ95" s="387">
        <f t="shared" ca="1" si="149"/>
        <v>0</v>
      </c>
      <c r="EK95" s="387">
        <f t="shared" ca="1" si="149"/>
        <v>0</v>
      </c>
      <c r="EL95" s="387">
        <f t="shared" ca="1" si="149"/>
        <v>0</v>
      </c>
      <c r="EM95" s="387">
        <f t="shared" ca="1" si="149"/>
        <v>0</v>
      </c>
      <c r="EO95" s="695">
        <f t="shared" si="128"/>
        <v>1</v>
      </c>
      <c r="EP95" s="119">
        <f t="shared" si="129"/>
        <v>1</v>
      </c>
    </row>
    <row r="96" spans="1:146">
      <c r="A96" s="122">
        <v>89</v>
      </c>
      <c r="B96" s="551"/>
      <c r="C96" s="529"/>
      <c r="D96" s="530"/>
      <c r="E96" s="530"/>
      <c r="F96" s="531"/>
      <c r="G96" s="532" t="s">
        <v>381</v>
      </c>
      <c r="H96" s="529"/>
      <c r="I96" s="540"/>
      <c r="J96" s="540"/>
      <c r="K96" s="539"/>
      <c r="L96" s="747">
        <f>IF(ISBLANK(K96),,IF(K96&lt;'Grille des taux interet'!$B$2,'Grille des taux interet'!$C$2,IF(K96&lt;'Grille des taux interet'!$B$3,'Grille des taux interet'!$C$3,IF(K96&lt;'Grille des taux interet'!B$4,'Grille des taux interet'!$C$4,IF(K96&lt;='Grille des taux interet'!$B$5,'Grille des taux interet'!$C$5,"RIEN")))))</f>
        <v>0</v>
      </c>
      <c r="M96" s="602">
        <f t="shared" si="115"/>
        <v>0</v>
      </c>
      <c r="N96" s="663" t="str">
        <f t="shared" si="127"/>
        <v/>
      </c>
      <c r="O96" s="649"/>
      <c r="P96" s="649"/>
      <c r="Q96" s="649"/>
      <c r="R96" s="649"/>
      <c r="S96" s="656"/>
      <c r="T96" s="385">
        <f t="shared" ca="1" si="116"/>
        <v>0</v>
      </c>
      <c r="U96" s="385">
        <f t="shared" ca="1" si="117"/>
        <v>0</v>
      </c>
      <c r="V96" s="386">
        <f t="shared" si="118"/>
        <v>0</v>
      </c>
      <c r="W96" s="386">
        <f t="shared" ca="1" si="119"/>
        <v>0</v>
      </c>
      <c r="X96" s="386">
        <f t="shared" ca="1" si="120"/>
        <v>0</v>
      </c>
      <c r="Y96" s="389">
        <f t="shared" si="121"/>
        <v>1900</v>
      </c>
      <c r="Z96" s="387">
        <f t="shared" ca="1" si="140"/>
        <v>0</v>
      </c>
      <c r="AA96" s="387">
        <f t="shared" ca="1" si="140"/>
        <v>0</v>
      </c>
      <c r="AB96" s="387">
        <f t="shared" ca="1" si="140"/>
        <v>0</v>
      </c>
      <c r="AC96" s="387">
        <f t="shared" ca="1" si="140"/>
        <v>0</v>
      </c>
      <c r="AD96" s="387">
        <f t="shared" ca="1" si="140"/>
        <v>0</v>
      </c>
      <c r="AE96" s="387">
        <f t="shared" ca="1" si="140"/>
        <v>0</v>
      </c>
      <c r="AF96" s="387">
        <f t="shared" ca="1" si="140"/>
        <v>0</v>
      </c>
      <c r="AG96" s="387">
        <f t="shared" ca="1" si="140"/>
        <v>0</v>
      </c>
      <c r="AH96" s="387">
        <f t="shared" ca="1" si="140"/>
        <v>0</v>
      </c>
      <c r="AI96" s="387">
        <f t="shared" ca="1" si="140"/>
        <v>0</v>
      </c>
      <c r="AJ96" s="387">
        <f t="shared" ca="1" si="141"/>
        <v>0</v>
      </c>
      <c r="AK96" s="387">
        <f t="shared" ca="1" si="141"/>
        <v>0</v>
      </c>
      <c r="AL96" s="387">
        <f t="shared" ca="1" si="141"/>
        <v>0</v>
      </c>
      <c r="AM96" s="387">
        <f t="shared" ca="1" si="141"/>
        <v>0</v>
      </c>
      <c r="AN96" s="387">
        <f t="shared" ca="1" si="141"/>
        <v>0</v>
      </c>
      <c r="AO96" s="387">
        <f t="shared" ca="1" si="141"/>
        <v>0</v>
      </c>
      <c r="AP96" s="387">
        <f t="shared" ca="1" si="141"/>
        <v>0</v>
      </c>
      <c r="AQ96" s="387">
        <f t="shared" ca="1" si="141"/>
        <v>0</v>
      </c>
      <c r="AR96" s="387">
        <f t="shared" ca="1" si="141"/>
        <v>0</v>
      </c>
      <c r="AS96" s="387">
        <f t="shared" ca="1" si="141"/>
        <v>0</v>
      </c>
      <c r="AT96" s="387">
        <f t="shared" ca="1" si="142"/>
        <v>0</v>
      </c>
      <c r="AU96" s="387">
        <f t="shared" ca="1" si="142"/>
        <v>0</v>
      </c>
      <c r="AV96" s="387">
        <f t="shared" ca="1" si="142"/>
        <v>0</v>
      </c>
      <c r="AW96" s="387">
        <f t="shared" ca="1" si="142"/>
        <v>0</v>
      </c>
      <c r="AX96" s="387">
        <f t="shared" ca="1" si="142"/>
        <v>0</v>
      </c>
      <c r="AY96" s="387">
        <f t="shared" ca="1" si="142"/>
        <v>0</v>
      </c>
      <c r="AZ96" s="387">
        <f t="shared" ca="1" si="142"/>
        <v>0</v>
      </c>
      <c r="BA96" s="387">
        <f t="shared" ca="1" si="142"/>
        <v>0</v>
      </c>
      <c r="BB96" s="387">
        <f t="shared" ca="1" si="142"/>
        <v>0</v>
      </c>
      <c r="BC96" s="387">
        <f t="shared" ca="1" si="142"/>
        <v>0</v>
      </c>
      <c r="BD96" s="387">
        <f t="shared" ca="1" si="143"/>
        <v>0</v>
      </c>
      <c r="BE96" s="387">
        <f t="shared" ca="1" si="143"/>
        <v>0</v>
      </c>
      <c r="BF96" s="387">
        <f t="shared" ca="1" si="143"/>
        <v>0</v>
      </c>
      <c r="BG96" s="387">
        <f t="shared" ca="1" si="143"/>
        <v>0</v>
      </c>
      <c r="BH96" s="387">
        <f t="shared" ca="1" si="143"/>
        <v>0</v>
      </c>
      <c r="BI96" s="387">
        <f t="shared" ca="1" si="143"/>
        <v>0</v>
      </c>
      <c r="BJ96" s="387">
        <f t="shared" ca="1" si="143"/>
        <v>0</v>
      </c>
      <c r="BK96" s="387">
        <f t="shared" ca="1" si="143"/>
        <v>0</v>
      </c>
      <c r="BL96" s="387">
        <f t="shared" ca="1" si="143"/>
        <v>0</v>
      </c>
      <c r="BM96" s="387">
        <f t="shared" ca="1" si="143"/>
        <v>0</v>
      </c>
      <c r="BN96" s="387">
        <f t="shared" ca="1" si="144"/>
        <v>0</v>
      </c>
      <c r="BO96" s="387">
        <f t="shared" ca="1" si="144"/>
        <v>0</v>
      </c>
      <c r="BP96" s="387">
        <f t="shared" ca="1" si="144"/>
        <v>0</v>
      </c>
      <c r="BQ96" s="387">
        <f t="shared" ca="1" si="144"/>
        <v>0</v>
      </c>
      <c r="BR96" s="387">
        <f t="shared" ca="1" si="144"/>
        <v>0</v>
      </c>
      <c r="BS96" s="387">
        <f t="shared" ca="1" si="144"/>
        <v>0</v>
      </c>
      <c r="BT96" s="387">
        <f t="shared" ca="1" si="144"/>
        <v>0</v>
      </c>
      <c r="BU96" s="387">
        <f t="shared" ca="1" si="144"/>
        <v>0</v>
      </c>
      <c r="BV96" s="387">
        <f t="shared" ca="1" si="144"/>
        <v>0</v>
      </c>
      <c r="BW96" s="387">
        <f t="shared" ca="1" si="144"/>
        <v>0</v>
      </c>
      <c r="BX96" s="387">
        <f t="shared" ca="1" si="144"/>
        <v>0</v>
      </c>
      <c r="BY96" s="387">
        <f t="shared" ca="1" si="144"/>
        <v>0</v>
      </c>
      <c r="BZ96" s="387">
        <f t="shared" ca="1" si="144"/>
        <v>0</v>
      </c>
      <c r="CA96" s="387">
        <f t="shared" ca="1" si="144"/>
        <v>0</v>
      </c>
      <c r="CF96" s="385">
        <f t="shared" ca="1" si="122"/>
        <v>0</v>
      </c>
      <c r="CG96" s="385">
        <f t="shared" ca="1" si="123"/>
        <v>0</v>
      </c>
      <c r="CH96" s="386">
        <f t="shared" si="124"/>
        <v>0</v>
      </c>
      <c r="CI96" s="386">
        <f t="shared" ca="1" si="125"/>
        <v>0</v>
      </c>
      <c r="CJ96" s="386">
        <f t="shared" ca="1" si="126"/>
        <v>0</v>
      </c>
      <c r="CK96" s="389"/>
      <c r="CL96" s="387">
        <f t="shared" ca="1" si="145"/>
        <v>0</v>
      </c>
      <c r="CM96" s="387">
        <f t="shared" ca="1" si="145"/>
        <v>0</v>
      </c>
      <c r="CN96" s="387">
        <f t="shared" ca="1" si="145"/>
        <v>0</v>
      </c>
      <c r="CO96" s="387">
        <f t="shared" ca="1" si="145"/>
        <v>0</v>
      </c>
      <c r="CP96" s="387">
        <f t="shared" ca="1" si="145"/>
        <v>0</v>
      </c>
      <c r="CQ96" s="387">
        <f t="shared" ca="1" si="145"/>
        <v>0</v>
      </c>
      <c r="CR96" s="387">
        <f t="shared" ca="1" si="145"/>
        <v>0</v>
      </c>
      <c r="CS96" s="387">
        <f t="shared" ca="1" si="145"/>
        <v>0</v>
      </c>
      <c r="CT96" s="387">
        <f t="shared" ca="1" si="145"/>
        <v>0</v>
      </c>
      <c r="CU96" s="387">
        <f t="shared" ca="1" si="145"/>
        <v>0</v>
      </c>
      <c r="CV96" s="387">
        <f t="shared" ca="1" si="146"/>
        <v>0</v>
      </c>
      <c r="CW96" s="387">
        <f t="shared" ca="1" si="146"/>
        <v>0</v>
      </c>
      <c r="CX96" s="387">
        <f t="shared" ca="1" si="146"/>
        <v>0</v>
      </c>
      <c r="CY96" s="387">
        <f t="shared" ca="1" si="146"/>
        <v>0</v>
      </c>
      <c r="CZ96" s="387">
        <f t="shared" ca="1" si="146"/>
        <v>0</v>
      </c>
      <c r="DA96" s="387">
        <f t="shared" ca="1" si="146"/>
        <v>0</v>
      </c>
      <c r="DB96" s="387">
        <f t="shared" ca="1" si="146"/>
        <v>0</v>
      </c>
      <c r="DC96" s="387">
        <f t="shared" ca="1" si="146"/>
        <v>0</v>
      </c>
      <c r="DD96" s="387">
        <f t="shared" ca="1" si="146"/>
        <v>0</v>
      </c>
      <c r="DE96" s="387">
        <f t="shared" ca="1" si="146"/>
        <v>0</v>
      </c>
      <c r="DF96" s="387">
        <f t="shared" ca="1" si="147"/>
        <v>0</v>
      </c>
      <c r="DG96" s="387">
        <f t="shared" ca="1" si="147"/>
        <v>0</v>
      </c>
      <c r="DH96" s="387">
        <f t="shared" ca="1" si="147"/>
        <v>0</v>
      </c>
      <c r="DI96" s="387">
        <f t="shared" ca="1" si="147"/>
        <v>0</v>
      </c>
      <c r="DJ96" s="387">
        <f t="shared" ca="1" si="147"/>
        <v>0</v>
      </c>
      <c r="DK96" s="387">
        <f t="shared" ca="1" si="147"/>
        <v>0</v>
      </c>
      <c r="DL96" s="387">
        <f t="shared" ca="1" si="147"/>
        <v>0</v>
      </c>
      <c r="DM96" s="387">
        <f t="shared" ca="1" si="147"/>
        <v>0</v>
      </c>
      <c r="DN96" s="387">
        <f t="shared" ca="1" si="147"/>
        <v>0</v>
      </c>
      <c r="DO96" s="387">
        <f t="shared" ca="1" si="147"/>
        <v>0</v>
      </c>
      <c r="DP96" s="387">
        <f t="shared" ca="1" si="148"/>
        <v>0</v>
      </c>
      <c r="DQ96" s="387">
        <f t="shared" ca="1" si="148"/>
        <v>0</v>
      </c>
      <c r="DR96" s="387">
        <f t="shared" ca="1" si="148"/>
        <v>0</v>
      </c>
      <c r="DS96" s="387">
        <f t="shared" ca="1" si="148"/>
        <v>0</v>
      </c>
      <c r="DT96" s="387">
        <f t="shared" ca="1" si="148"/>
        <v>0</v>
      </c>
      <c r="DU96" s="387">
        <f t="shared" ca="1" si="148"/>
        <v>0</v>
      </c>
      <c r="DV96" s="387">
        <f t="shared" ca="1" si="148"/>
        <v>0</v>
      </c>
      <c r="DW96" s="387">
        <f t="shared" ca="1" si="148"/>
        <v>0</v>
      </c>
      <c r="DX96" s="387">
        <f t="shared" ca="1" si="148"/>
        <v>0</v>
      </c>
      <c r="DY96" s="387">
        <f t="shared" ca="1" si="148"/>
        <v>0</v>
      </c>
      <c r="DZ96" s="387">
        <f t="shared" ca="1" si="149"/>
        <v>0</v>
      </c>
      <c r="EA96" s="387">
        <f t="shared" ca="1" si="149"/>
        <v>0</v>
      </c>
      <c r="EB96" s="387">
        <f t="shared" ca="1" si="149"/>
        <v>0</v>
      </c>
      <c r="EC96" s="387">
        <f t="shared" ca="1" si="149"/>
        <v>0</v>
      </c>
      <c r="ED96" s="387">
        <f t="shared" ca="1" si="149"/>
        <v>0</v>
      </c>
      <c r="EE96" s="387">
        <f t="shared" ca="1" si="149"/>
        <v>0</v>
      </c>
      <c r="EF96" s="387">
        <f t="shared" ca="1" si="149"/>
        <v>0</v>
      </c>
      <c r="EG96" s="387">
        <f t="shared" ca="1" si="149"/>
        <v>0</v>
      </c>
      <c r="EH96" s="387">
        <f t="shared" ca="1" si="149"/>
        <v>0</v>
      </c>
      <c r="EI96" s="387">
        <f t="shared" ca="1" si="149"/>
        <v>0</v>
      </c>
      <c r="EJ96" s="387">
        <f t="shared" ca="1" si="149"/>
        <v>0</v>
      </c>
      <c r="EK96" s="387">
        <f t="shared" ca="1" si="149"/>
        <v>0</v>
      </c>
      <c r="EL96" s="387">
        <f t="shared" ca="1" si="149"/>
        <v>0</v>
      </c>
      <c r="EM96" s="387">
        <f t="shared" ca="1" si="149"/>
        <v>0</v>
      </c>
      <c r="EO96" s="695">
        <f t="shared" si="128"/>
        <v>1</v>
      </c>
      <c r="EP96" s="119">
        <f t="shared" si="129"/>
        <v>1</v>
      </c>
    </row>
    <row r="97" spans="1:146">
      <c r="A97" s="122">
        <v>90</v>
      </c>
      <c r="B97" s="551"/>
      <c r="C97" s="529"/>
      <c r="D97" s="530"/>
      <c r="E97" s="530"/>
      <c r="F97" s="531"/>
      <c r="G97" s="532" t="s">
        <v>381</v>
      </c>
      <c r="H97" s="529"/>
      <c r="I97" s="540"/>
      <c r="J97" s="540"/>
      <c r="K97" s="539"/>
      <c r="L97" s="747">
        <f>IF(ISBLANK(K97),,IF(K97&lt;'Grille des taux interet'!$B$2,'Grille des taux interet'!$C$2,IF(K97&lt;'Grille des taux interet'!$B$3,'Grille des taux interet'!$C$3,IF(K97&lt;'Grille des taux interet'!B$4,'Grille des taux interet'!$C$4,IF(K97&lt;='Grille des taux interet'!$B$5,'Grille des taux interet'!$C$5,"RIEN")))))</f>
        <v>0</v>
      </c>
      <c r="M97" s="602">
        <f t="shared" si="115"/>
        <v>0</v>
      </c>
      <c r="N97" s="663" t="str">
        <f t="shared" si="127"/>
        <v/>
      </c>
      <c r="O97" s="649"/>
      <c r="P97" s="649"/>
      <c r="Q97" s="649"/>
      <c r="R97" s="649"/>
      <c r="S97" s="656"/>
      <c r="T97" s="385">
        <f t="shared" ca="1" si="116"/>
        <v>0</v>
      </c>
      <c r="U97" s="385">
        <f t="shared" ca="1" si="117"/>
        <v>0</v>
      </c>
      <c r="V97" s="386">
        <f t="shared" si="118"/>
        <v>0</v>
      </c>
      <c r="W97" s="386">
        <f t="shared" ca="1" si="119"/>
        <v>0</v>
      </c>
      <c r="X97" s="386">
        <f t="shared" ca="1" si="120"/>
        <v>0</v>
      </c>
      <c r="Y97" s="389">
        <f t="shared" si="121"/>
        <v>1900</v>
      </c>
      <c r="Z97" s="387">
        <f t="shared" ca="1" si="140"/>
        <v>0</v>
      </c>
      <c r="AA97" s="387">
        <f t="shared" ca="1" si="140"/>
        <v>0</v>
      </c>
      <c r="AB97" s="387">
        <f t="shared" ca="1" si="140"/>
        <v>0</v>
      </c>
      <c r="AC97" s="387">
        <f t="shared" ca="1" si="140"/>
        <v>0</v>
      </c>
      <c r="AD97" s="387">
        <f t="shared" ca="1" si="140"/>
        <v>0</v>
      </c>
      <c r="AE97" s="387">
        <f t="shared" ca="1" si="140"/>
        <v>0</v>
      </c>
      <c r="AF97" s="387">
        <f t="shared" ca="1" si="140"/>
        <v>0</v>
      </c>
      <c r="AG97" s="387">
        <f t="shared" ca="1" si="140"/>
        <v>0</v>
      </c>
      <c r="AH97" s="387">
        <f t="shared" ca="1" si="140"/>
        <v>0</v>
      </c>
      <c r="AI97" s="387">
        <f t="shared" ca="1" si="140"/>
        <v>0</v>
      </c>
      <c r="AJ97" s="387">
        <f t="shared" ca="1" si="141"/>
        <v>0</v>
      </c>
      <c r="AK97" s="387">
        <f t="shared" ca="1" si="141"/>
        <v>0</v>
      </c>
      <c r="AL97" s="387">
        <f t="shared" ca="1" si="141"/>
        <v>0</v>
      </c>
      <c r="AM97" s="387">
        <f t="shared" ca="1" si="141"/>
        <v>0</v>
      </c>
      <c r="AN97" s="387">
        <f t="shared" ca="1" si="141"/>
        <v>0</v>
      </c>
      <c r="AO97" s="387">
        <f t="shared" ca="1" si="141"/>
        <v>0</v>
      </c>
      <c r="AP97" s="387">
        <f t="shared" ca="1" si="141"/>
        <v>0</v>
      </c>
      <c r="AQ97" s="387">
        <f t="shared" ca="1" si="141"/>
        <v>0</v>
      </c>
      <c r="AR97" s="387">
        <f t="shared" ca="1" si="141"/>
        <v>0</v>
      </c>
      <c r="AS97" s="387">
        <f t="shared" ca="1" si="141"/>
        <v>0</v>
      </c>
      <c r="AT97" s="387">
        <f t="shared" ca="1" si="142"/>
        <v>0</v>
      </c>
      <c r="AU97" s="387">
        <f t="shared" ca="1" si="142"/>
        <v>0</v>
      </c>
      <c r="AV97" s="387">
        <f t="shared" ca="1" si="142"/>
        <v>0</v>
      </c>
      <c r="AW97" s="387">
        <f t="shared" ca="1" si="142"/>
        <v>0</v>
      </c>
      <c r="AX97" s="387">
        <f t="shared" ca="1" si="142"/>
        <v>0</v>
      </c>
      <c r="AY97" s="387">
        <f t="shared" ca="1" si="142"/>
        <v>0</v>
      </c>
      <c r="AZ97" s="387">
        <f t="shared" ca="1" si="142"/>
        <v>0</v>
      </c>
      <c r="BA97" s="387">
        <f t="shared" ca="1" si="142"/>
        <v>0</v>
      </c>
      <c r="BB97" s="387">
        <f t="shared" ca="1" si="142"/>
        <v>0</v>
      </c>
      <c r="BC97" s="387">
        <f t="shared" ca="1" si="142"/>
        <v>0</v>
      </c>
      <c r="BD97" s="387">
        <f t="shared" ca="1" si="143"/>
        <v>0</v>
      </c>
      <c r="BE97" s="387">
        <f t="shared" ca="1" si="143"/>
        <v>0</v>
      </c>
      <c r="BF97" s="387">
        <f t="shared" ca="1" si="143"/>
        <v>0</v>
      </c>
      <c r="BG97" s="387">
        <f t="shared" ca="1" si="143"/>
        <v>0</v>
      </c>
      <c r="BH97" s="387">
        <f t="shared" ca="1" si="143"/>
        <v>0</v>
      </c>
      <c r="BI97" s="387">
        <f t="shared" ca="1" si="143"/>
        <v>0</v>
      </c>
      <c r="BJ97" s="387">
        <f t="shared" ca="1" si="143"/>
        <v>0</v>
      </c>
      <c r="BK97" s="387">
        <f t="shared" ca="1" si="143"/>
        <v>0</v>
      </c>
      <c r="BL97" s="387">
        <f t="shared" ca="1" si="143"/>
        <v>0</v>
      </c>
      <c r="BM97" s="387">
        <f t="shared" ca="1" si="143"/>
        <v>0</v>
      </c>
      <c r="BN97" s="387">
        <f t="shared" ca="1" si="144"/>
        <v>0</v>
      </c>
      <c r="BO97" s="387">
        <f t="shared" ca="1" si="144"/>
        <v>0</v>
      </c>
      <c r="BP97" s="387">
        <f t="shared" ca="1" si="144"/>
        <v>0</v>
      </c>
      <c r="BQ97" s="387">
        <f t="shared" ca="1" si="144"/>
        <v>0</v>
      </c>
      <c r="BR97" s="387">
        <f t="shared" ca="1" si="144"/>
        <v>0</v>
      </c>
      <c r="BS97" s="387">
        <f t="shared" ca="1" si="144"/>
        <v>0</v>
      </c>
      <c r="BT97" s="387">
        <f t="shared" ca="1" si="144"/>
        <v>0</v>
      </c>
      <c r="BU97" s="387">
        <f t="shared" ca="1" si="144"/>
        <v>0</v>
      </c>
      <c r="BV97" s="387">
        <f t="shared" ca="1" si="144"/>
        <v>0</v>
      </c>
      <c r="BW97" s="387">
        <f t="shared" ca="1" si="144"/>
        <v>0</v>
      </c>
      <c r="BX97" s="387">
        <f t="shared" ca="1" si="144"/>
        <v>0</v>
      </c>
      <c r="BY97" s="387">
        <f t="shared" ca="1" si="144"/>
        <v>0</v>
      </c>
      <c r="BZ97" s="387">
        <f t="shared" ca="1" si="144"/>
        <v>0</v>
      </c>
      <c r="CA97" s="387">
        <f t="shared" ca="1" si="144"/>
        <v>0</v>
      </c>
      <c r="CF97" s="385">
        <f t="shared" ca="1" si="122"/>
        <v>0</v>
      </c>
      <c r="CG97" s="385">
        <f t="shared" ca="1" si="123"/>
        <v>0</v>
      </c>
      <c r="CH97" s="386">
        <f t="shared" si="124"/>
        <v>0</v>
      </c>
      <c r="CI97" s="386">
        <f t="shared" ca="1" si="125"/>
        <v>0</v>
      </c>
      <c r="CJ97" s="386">
        <f t="shared" ca="1" si="126"/>
        <v>0</v>
      </c>
      <c r="CK97" s="389"/>
      <c r="CL97" s="387">
        <f t="shared" ca="1" si="145"/>
        <v>0</v>
      </c>
      <c r="CM97" s="387">
        <f t="shared" ca="1" si="145"/>
        <v>0</v>
      </c>
      <c r="CN97" s="387">
        <f t="shared" ca="1" si="145"/>
        <v>0</v>
      </c>
      <c r="CO97" s="387">
        <f t="shared" ca="1" si="145"/>
        <v>0</v>
      </c>
      <c r="CP97" s="387">
        <f t="shared" ca="1" si="145"/>
        <v>0</v>
      </c>
      <c r="CQ97" s="387">
        <f t="shared" ca="1" si="145"/>
        <v>0</v>
      </c>
      <c r="CR97" s="387">
        <f t="shared" ca="1" si="145"/>
        <v>0</v>
      </c>
      <c r="CS97" s="387">
        <f t="shared" ca="1" si="145"/>
        <v>0</v>
      </c>
      <c r="CT97" s="387">
        <f t="shared" ca="1" si="145"/>
        <v>0</v>
      </c>
      <c r="CU97" s="387">
        <f t="shared" ca="1" si="145"/>
        <v>0</v>
      </c>
      <c r="CV97" s="387">
        <f t="shared" ca="1" si="146"/>
        <v>0</v>
      </c>
      <c r="CW97" s="387">
        <f t="shared" ca="1" si="146"/>
        <v>0</v>
      </c>
      <c r="CX97" s="387">
        <f t="shared" ca="1" si="146"/>
        <v>0</v>
      </c>
      <c r="CY97" s="387">
        <f t="shared" ca="1" si="146"/>
        <v>0</v>
      </c>
      <c r="CZ97" s="387">
        <f t="shared" ca="1" si="146"/>
        <v>0</v>
      </c>
      <c r="DA97" s="387">
        <f t="shared" ca="1" si="146"/>
        <v>0</v>
      </c>
      <c r="DB97" s="387">
        <f t="shared" ca="1" si="146"/>
        <v>0</v>
      </c>
      <c r="DC97" s="387">
        <f t="shared" ca="1" si="146"/>
        <v>0</v>
      </c>
      <c r="DD97" s="387">
        <f t="shared" ca="1" si="146"/>
        <v>0</v>
      </c>
      <c r="DE97" s="387">
        <f t="shared" ca="1" si="146"/>
        <v>0</v>
      </c>
      <c r="DF97" s="387">
        <f t="shared" ca="1" si="147"/>
        <v>0</v>
      </c>
      <c r="DG97" s="387">
        <f t="shared" ca="1" si="147"/>
        <v>0</v>
      </c>
      <c r="DH97" s="387">
        <f t="shared" ca="1" si="147"/>
        <v>0</v>
      </c>
      <c r="DI97" s="387">
        <f t="shared" ca="1" si="147"/>
        <v>0</v>
      </c>
      <c r="DJ97" s="387">
        <f t="shared" ca="1" si="147"/>
        <v>0</v>
      </c>
      <c r="DK97" s="387">
        <f t="shared" ca="1" si="147"/>
        <v>0</v>
      </c>
      <c r="DL97" s="387">
        <f t="shared" ca="1" si="147"/>
        <v>0</v>
      </c>
      <c r="DM97" s="387">
        <f t="shared" ca="1" si="147"/>
        <v>0</v>
      </c>
      <c r="DN97" s="387">
        <f t="shared" ca="1" si="147"/>
        <v>0</v>
      </c>
      <c r="DO97" s="387">
        <f t="shared" ca="1" si="147"/>
        <v>0</v>
      </c>
      <c r="DP97" s="387">
        <f t="shared" ca="1" si="148"/>
        <v>0</v>
      </c>
      <c r="DQ97" s="387">
        <f t="shared" ca="1" si="148"/>
        <v>0</v>
      </c>
      <c r="DR97" s="387">
        <f t="shared" ca="1" si="148"/>
        <v>0</v>
      </c>
      <c r="DS97" s="387">
        <f t="shared" ca="1" si="148"/>
        <v>0</v>
      </c>
      <c r="DT97" s="387">
        <f t="shared" ca="1" si="148"/>
        <v>0</v>
      </c>
      <c r="DU97" s="387">
        <f t="shared" ca="1" si="148"/>
        <v>0</v>
      </c>
      <c r="DV97" s="387">
        <f t="shared" ca="1" si="148"/>
        <v>0</v>
      </c>
      <c r="DW97" s="387">
        <f t="shared" ca="1" si="148"/>
        <v>0</v>
      </c>
      <c r="DX97" s="387">
        <f t="shared" ca="1" si="148"/>
        <v>0</v>
      </c>
      <c r="DY97" s="387">
        <f t="shared" ca="1" si="148"/>
        <v>0</v>
      </c>
      <c r="DZ97" s="387">
        <f t="shared" ca="1" si="149"/>
        <v>0</v>
      </c>
      <c r="EA97" s="387">
        <f t="shared" ca="1" si="149"/>
        <v>0</v>
      </c>
      <c r="EB97" s="387">
        <f t="shared" ca="1" si="149"/>
        <v>0</v>
      </c>
      <c r="EC97" s="387">
        <f t="shared" ca="1" si="149"/>
        <v>0</v>
      </c>
      <c r="ED97" s="387">
        <f t="shared" ca="1" si="149"/>
        <v>0</v>
      </c>
      <c r="EE97" s="387">
        <f t="shared" ca="1" si="149"/>
        <v>0</v>
      </c>
      <c r="EF97" s="387">
        <f t="shared" ca="1" si="149"/>
        <v>0</v>
      </c>
      <c r="EG97" s="387">
        <f t="shared" ca="1" si="149"/>
        <v>0</v>
      </c>
      <c r="EH97" s="387">
        <f t="shared" ca="1" si="149"/>
        <v>0</v>
      </c>
      <c r="EI97" s="387">
        <f t="shared" ca="1" si="149"/>
        <v>0</v>
      </c>
      <c r="EJ97" s="387">
        <f t="shared" ca="1" si="149"/>
        <v>0</v>
      </c>
      <c r="EK97" s="387">
        <f t="shared" ca="1" si="149"/>
        <v>0</v>
      </c>
      <c r="EL97" s="387">
        <f t="shared" ca="1" si="149"/>
        <v>0</v>
      </c>
      <c r="EM97" s="387">
        <f t="shared" ca="1" si="149"/>
        <v>0</v>
      </c>
      <c r="EO97" s="695">
        <f t="shared" si="128"/>
        <v>1</v>
      </c>
      <c r="EP97" s="119">
        <f t="shared" si="129"/>
        <v>1</v>
      </c>
    </row>
    <row r="98" spans="1:146">
      <c r="A98" s="122">
        <v>91</v>
      </c>
      <c r="B98" s="551"/>
      <c r="C98" s="529"/>
      <c r="D98" s="530"/>
      <c r="E98" s="530"/>
      <c r="F98" s="531"/>
      <c r="G98" s="532" t="s">
        <v>381</v>
      </c>
      <c r="H98" s="529"/>
      <c r="I98" s="540"/>
      <c r="J98" s="540"/>
      <c r="K98" s="539"/>
      <c r="L98" s="747">
        <f>IF(ISBLANK(K98),,IF(K98&lt;'Grille des taux interet'!$B$2,'Grille des taux interet'!$C$2,IF(K98&lt;'Grille des taux interet'!$B$3,'Grille des taux interet'!$C$3,IF(K98&lt;'Grille des taux interet'!B$4,'Grille des taux interet'!$C$4,IF(K98&lt;='Grille des taux interet'!$B$5,'Grille des taux interet'!$C$5,"RIEN")))))</f>
        <v>0</v>
      </c>
      <c r="M98" s="602">
        <f t="shared" si="115"/>
        <v>0</v>
      </c>
      <c r="N98" s="663" t="str">
        <f t="shared" si="127"/>
        <v/>
      </c>
      <c r="O98" s="649"/>
      <c r="P98" s="649"/>
      <c r="Q98" s="649"/>
      <c r="R98" s="649"/>
      <c r="S98" s="656"/>
      <c r="T98" s="385">
        <f t="shared" ca="1" si="116"/>
        <v>0</v>
      </c>
      <c r="U98" s="385">
        <f t="shared" ca="1" si="117"/>
        <v>0</v>
      </c>
      <c r="V98" s="386">
        <f t="shared" si="118"/>
        <v>0</v>
      </c>
      <c r="W98" s="386">
        <f t="shared" ca="1" si="119"/>
        <v>0</v>
      </c>
      <c r="X98" s="386">
        <f t="shared" ca="1" si="120"/>
        <v>0</v>
      </c>
      <c r="Y98" s="389">
        <f t="shared" si="121"/>
        <v>1900</v>
      </c>
      <c r="Z98" s="387">
        <f t="shared" ref="Z98:AI107" ca="1" si="150">IF(OR(Z$6&lt;YEAR($T98),Z$6&gt;YEAR($U98)),0,IF(AND(Z$6&gt;YEAR($T98),Z$6&lt;YEAR($U98)),$V98,IF(Z$6=YEAR($T98),$W98,IF(Z$6=YEAR($U98),IF($X98=0,$V98,$X98)))))</f>
        <v>0</v>
      </c>
      <c r="AA98" s="387">
        <f t="shared" ca="1" si="150"/>
        <v>0</v>
      </c>
      <c r="AB98" s="387">
        <f t="shared" ca="1" si="150"/>
        <v>0</v>
      </c>
      <c r="AC98" s="387">
        <f t="shared" ca="1" si="150"/>
        <v>0</v>
      </c>
      <c r="AD98" s="387">
        <f t="shared" ca="1" si="150"/>
        <v>0</v>
      </c>
      <c r="AE98" s="387">
        <f t="shared" ca="1" si="150"/>
        <v>0</v>
      </c>
      <c r="AF98" s="387">
        <f t="shared" ca="1" si="150"/>
        <v>0</v>
      </c>
      <c r="AG98" s="387">
        <f t="shared" ca="1" si="150"/>
        <v>0</v>
      </c>
      <c r="AH98" s="387">
        <f t="shared" ca="1" si="150"/>
        <v>0</v>
      </c>
      <c r="AI98" s="387">
        <f t="shared" ca="1" si="150"/>
        <v>0</v>
      </c>
      <c r="AJ98" s="387">
        <f t="shared" ref="AJ98:AS107" ca="1" si="151">IF(OR(AJ$6&lt;YEAR($T98),AJ$6&gt;YEAR($U98)),0,IF(AND(AJ$6&gt;YEAR($T98),AJ$6&lt;YEAR($U98)),$V98,IF(AJ$6=YEAR($T98),$W98,IF(AJ$6=YEAR($U98),IF($X98=0,$V98,$X98)))))</f>
        <v>0</v>
      </c>
      <c r="AK98" s="387">
        <f t="shared" ca="1" si="151"/>
        <v>0</v>
      </c>
      <c r="AL98" s="387">
        <f t="shared" ca="1" si="151"/>
        <v>0</v>
      </c>
      <c r="AM98" s="387">
        <f t="shared" ca="1" si="151"/>
        <v>0</v>
      </c>
      <c r="AN98" s="387">
        <f t="shared" ca="1" si="151"/>
        <v>0</v>
      </c>
      <c r="AO98" s="387">
        <f t="shared" ca="1" si="151"/>
        <v>0</v>
      </c>
      <c r="AP98" s="387">
        <f t="shared" ca="1" si="151"/>
        <v>0</v>
      </c>
      <c r="AQ98" s="387">
        <f t="shared" ca="1" si="151"/>
        <v>0</v>
      </c>
      <c r="AR98" s="387">
        <f t="shared" ca="1" si="151"/>
        <v>0</v>
      </c>
      <c r="AS98" s="387">
        <f t="shared" ca="1" si="151"/>
        <v>0</v>
      </c>
      <c r="AT98" s="387">
        <f t="shared" ref="AT98:BC107" ca="1" si="152">IF(OR(AT$6&lt;YEAR($T98),AT$6&gt;YEAR($U98)),0,IF(AND(AT$6&gt;YEAR($T98),AT$6&lt;YEAR($U98)),$V98,IF(AT$6=YEAR($T98),$W98,IF(AT$6=YEAR($U98),IF($X98=0,$V98,$X98)))))</f>
        <v>0</v>
      </c>
      <c r="AU98" s="387">
        <f t="shared" ca="1" si="152"/>
        <v>0</v>
      </c>
      <c r="AV98" s="387">
        <f t="shared" ca="1" si="152"/>
        <v>0</v>
      </c>
      <c r="AW98" s="387">
        <f t="shared" ca="1" si="152"/>
        <v>0</v>
      </c>
      <c r="AX98" s="387">
        <f t="shared" ca="1" si="152"/>
        <v>0</v>
      </c>
      <c r="AY98" s="387">
        <f t="shared" ca="1" si="152"/>
        <v>0</v>
      </c>
      <c r="AZ98" s="387">
        <f t="shared" ca="1" si="152"/>
        <v>0</v>
      </c>
      <c r="BA98" s="387">
        <f t="shared" ca="1" si="152"/>
        <v>0</v>
      </c>
      <c r="BB98" s="387">
        <f t="shared" ca="1" si="152"/>
        <v>0</v>
      </c>
      <c r="BC98" s="387">
        <f t="shared" ca="1" si="152"/>
        <v>0</v>
      </c>
      <c r="BD98" s="387">
        <f t="shared" ref="BD98:BM107" ca="1" si="153">IF(OR(BD$6&lt;YEAR($T98),BD$6&gt;YEAR($U98)),0,IF(AND(BD$6&gt;YEAR($T98),BD$6&lt;YEAR($U98)),$V98,IF(BD$6=YEAR($T98),$W98,IF(BD$6=YEAR($U98),IF($X98=0,$V98,$X98)))))</f>
        <v>0</v>
      </c>
      <c r="BE98" s="387">
        <f t="shared" ca="1" si="153"/>
        <v>0</v>
      </c>
      <c r="BF98" s="387">
        <f t="shared" ca="1" si="153"/>
        <v>0</v>
      </c>
      <c r="BG98" s="387">
        <f t="shared" ca="1" si="153"/>
        <v>0</v>
      </c>
      <c r="BH98" s="387">
        <f t="shared" ca="1" si="153"/>
        <v>0</v>
      </c>
      <c r="BI98" s="387">
        <f t="shared" ca="1" si="153"/>
        <v>0</v>
      </c>
      <c r="BJ98" s="387">
        <f t="shared" ca="1" si="153"/>
        <v>0</v>
      </c>
      <c r="BK98" s="387">
        <f t="shared" ca="1" si="153"/>
        <v>0</v>
      </c>
      <c r="BL98" s="387">
        <f t="shared" ca="1" si="153"/>
        <v>0</v>
      </c>
      <c r="BM98" s="387">
        <f t="shared" ca="1" si="153"/>
        <v>0</v>
      </c>
      <c r="BN98" s="387">
        <f t="shared" ref="BN98:CA107" ca="1" si="154">IF(OR(BN$6&lt;YEAR($T98),BN$6&gt;YEAR($U98)),0,IF(AND(BN$6&gt;YEAR($T98),BN$6&lt;YEAR($U98)),$V98,IF(BN$6=YEAR($T98),$W98,IF(BN$6=YEAR($U98),IF($X98=0,$V98,$X98)))))</f>
        <v>0</v>
      </c>
      <c r="BO98" s="387">
        <f t="shared" ca="1" si="154"/>
        <v>0</v>
      </c>
      <c r="BP98" s="387">
        <f t="shared" ca="1" si="154"/>
        <v>0</v>
      </c>
      <c r="BQ98" s="387">
        <f t="shared" ca="1" si="154"/>
        <v>0</v>
      </c>
      <c r="BR98" s="387">
        <f t="shared" ca="1" si="154"/>
        <v>0</v>
      </c>
      <c r="BS98" s="387">
        <f t="shared" ca="1" si="154"/>
        <v>0</v>
      </c>
      <c r="BT98" s="387">
        <f t="shared" ca="1" si="154"/>
        <v>0</v>
      </c>
      <c r="BU98" s="387">
        <f t="shared" ca="1" si="154"/>
        <v>0</v>
      </c>
      <c r="BV98" s="387">
        <f t="shared" ca="1" si="154"/>
        <v>0</v>
      </c>
      <c r="BW98" s="387">
        <f t="shared" ca="1" si="154"/>
        <v>0</v>
      </c>
      <c r="BX98" s="387">
        <f t="shared" ca="1" si="154"/>
        <v>0</v>
      </c>
      <c r="BY98" s="387">
        <f t="shared" ca="1" si="154"/>
        <v>0</v>
      </c>
      <c r="BZ98" s="387">
        <f t="shared" ca="1" si="154"/>
        <v>0</v>
      </c>
      <c r="CA98" s="387">
        <f t="shared" ca="1" si="154"/>
        <v>0</v>
      </c>
      <c r="CF98" s="385">
        <f t="shared" ca="1" si="122"/>
        <v>0</v>
      </c>
      <c r="CG98" s="385">
        <f t="shared" ca="1" si="123"/>
        <v>0</v>
      </c>
      <c r="CH98" s="386">
        <f t="shared" si="124"/>
        <v>0</v>
      </c>
      <c r="CI98" s="386">
        <f t="shared" ca="1" si="125"/>
        <v>0</v>
      </c>
      <c r="CJ98" s="386">
        <f t="shared" ca="1" si="126"/>
        <v>0</v>
      </c>
      <c r="CK98" s="389"/>
      <c r="CL98" s="387">
        <f t="shared" ref="CL98:CU107" ca="1" si="155">IF(OR(CL$6&lt;YEAR($T98),CL$6&gt;YEAR($U98)),0,IF(AND(CL$6&gt;YEAR($T98),CL$6&lt;YEAR($U98)),$CH98,IF(CL$6=YEAR($T98),$CI98,IF(CL$6=YEAR($U98),IF($CJ98=0,$CH98,$CJ98)))))</f>
        <v>0</v>
      </c>
      <c r="CM98" s="387">
        <f t="shared" ca="1" si="155"/>
        <v>0</v>
      </c>
      <c r="CN98" s="387">
        <f t="shared" ca="1" si="155"/>
        <v>0</v>
      </c>
      <c r="CO98" s="387">
        <f t="shared" ca="1" si="155"/>
        <v>0</v>
      </c>
      <c r="CP98" s="387">
        <f t="shared" ca="1" si="155"/>
        <v>0</v>
      </c>
      <c r="CQ98" s="387">
        <f t="shared" ca="1" si="155"/>
        <v>0</v>
      </c>
      <c r="CR98" s="387">
        <f t="shared" ca="1" si="155"/>
        <v>0</v>
      </c>
      <c r="CS98" s="387">
        <f t="shared" ca="1" si="155"/>
        <v>0</v>
      </c>
      <c r="CT98" s="387">
        <f t="shared" ca="1" si="155"/>
        <v>0</v>
      </c>
      <c r="CU98" s="387">
        <f t="shared" ca="1" si="155"/>
        <v>0</v>
      </c>
      <c r="CV98" s="387">
        <f t="shared" ref="CV98:DE107" ca="1" si="156">IF(OR(CV$6&lt;YEAR($T98),CV$6&gt;YEAR($U98)),0,IF(AND(CV$6&gt;YEAR($T98),CV$6&lt;YEAR($U98)),$CH98,IF(CV$6=YEAR($T98),$CI98,IF(CV$6=YEAR($U98),IF($CJ98=0,$CH98,$CJ98)))))</f>
        <v>0</v>
      </c>
      <c r="CW98" s="387">
        <f t="shared" ca="1" si="156"/>
        <v>0</v>
      </c>
      <c r="CX98" s="387">
        <f t="shared" ca="1" si="156"/>
        <v>0</v>
      </c>
      <c r="CY98" s="387">
        <f t="shared" ca="1" si="156"/>
        <v>0</v>
      </c>
      <c r="CZ98" s="387">
        <f t="shared" ca="1" si="156"/>
        <v>0</v>
      </c>
      <c r="DA98" s="387">
        <f t="shared" ca="1" si="156"/>
        <v>0</v>
      </c>
      <c r="DB98" s="387">
        <f t="shared" ca="1" si="156"/>
        <v>0</v>
      </c>
      <c r="DC98" s="387">
        <f t="shared" ca="1" si="156"/>
        <v>0</v>
      </c>
      <c r="DD98" s="387">
        <f t="shared" ca="1" si="156"/>
        <v>0</v>
      </c>
      <c r="DE98" s="387">
        <f t="shared" ca="1" si="156"/>
        <v>0</v>
      </c>
      <c r="DF98" s="387">
        <f t="shared" ref="DF98:DO107" ca="1" si="157">IF(OR(DF$6&lt;YEAR($T98),DF$6&gt;YEAR($U98)),0,IF(AND(DF$6&gt;YEAR($T98),DF$6&lt;YEAR($U98)),$CH98,IF(DF$6=YEAR($T98),$CI98,IF(DF$6=YEAR($U98),IF($CJ98=0,$CH98,$CJ98)))))</f>
        <v>0</v>
      </c>
      <c r="DG98" s="387">
        <f t="shared" ca="1" si="157"/>
        <v>0</v>
      </c>
      <c r="DH98" s="387">
        <f t="shared" ca="1" si="157"/>
        <v>0</v>
      </c>
      <c r="DI98" s="387">
        <f t="shared" ca="1" si="157"/>
        <v>0</v>
      </c>
      <c r="DJ98" s="387">
        <f t="shared" ca="1" si="157"/>
        <v>0</v>
      </c>
      <c r="DK98" s="387">
        <f t="shared" ca="1" si="157"/>
        <v>0</v>
      </c>
      <c r="DL98" s="387">
        <f t="shared" ca="1" si="157"/>
        <v>0</v>
      </c>
      <c r="DM98" s="387">
        <f t="shared" ca="1" si="157"/>
        <v>0</v>
      </c>
      <c r="DN98" s="387">
        <f t="shared" ca="1" si="157"/>
        <v>0</v>
      </c>
      <c r="DO98" s="387">
        <f t="shared" ca="1" si="157"/>
        <v>0</v>
      </c>
      <c r="DP98" s="387">
        <f t="shared" ref="DP98:DY107" ca="1" si="158">IF(OR(DP$6&lt;YEAR($T98),DP$6&gt;YEAR($U98)),0,IF(AND(DP$6&gt;YEAR($T98),DP$6&lt;YEAR($U98)),$CH98,IF(DP$6=YEAR($T98),$CI98,IF(DP$6=YEAR($U98),IF($CJ98=0,$CH98,$CJ98)))))</f>
        <v>0</v>
      </c>
      <c r="DQ98" s="387">
        <f t="shared" ca="1" si="158"/>
        <v>0</v>
      </c>
      <c r="DR98" s="387">
        <f t="shared" ca="1" si="158"/>
        <v>0</v>
      </c>
      <c r="DS98" s="387">
        <f t="shared" ca="1" si="158"/>
        <v>0</v>
      </c>
      <c r="DT98" s="387">
        <f t="shared" ca="1" si="158"/>
        <v>0</v>
      </c>
      <c r="DU98" s="387">
        <f t="shared" ca="1" si="158"/>
        <v>0</v>
      </c>
      <c r="DV98" s="387">
        <f t="shared" ca="1" si="158"/>
        <v>0</v>
      </c>
      <c r="DW98" s="387">
        <f t="shared" ca="1" si="158"/>
        <v>0</v>
      </c>
      <c r="DX98" s="387">
        <f t="shared" ca="1" si="158"/>
        <v>0</v>
      </c>
      <c r="DY98" s="387">
        <f t="shared" ca="1" si="158"/>
        <v>0</v>
      </c>
      <c r="DZ98" s="387">
        <f t="shared" ref="DZ98:EM107" ca="1" si="159">IF(OR(DZ$6&lt;YEAR($T98),DZ$6&gt;YEAR($U98)),0,IF(AND(DZ$6&gt;YEAR($T98),DZ$6&lt;YEAR($U98)),$CH98,IF(DZ$6=YEAR($T98),$CI98,IF(DZ$6=YEAR($U98),IF($CJ98=0,$CH98,$CJ98)))))</f>
        <v>0</v>
      </c>
      <c r="EA98" s="387">
        <f t="shared" ca="1" si="159"/>
        <v>0</v>
      </c>
      <c r="EB98" s="387">
        <f t="shared" ca="1" si="159"/>
        <v>0</v>
      </c>
      <c r="EC98" s="387">
        <f t="shared" ca="1" si="159"/>
        <v>0</v>
      </c>
      <c r="ED98" s="387">
        <f t="shared" ca="1" si="159"/>
        <v>0</v>
      </c>
      <c r="EE98" s="387">
        <f t="shared" ca="1" si="159"/>
        <v>0</v>
      </c>
      <c r="EF98" s="387">
        <f t="shared" ca="1" si="159"/>
        <v>0</v>
      </c>
      <c r="EG98" s="387">
        <f t="shared" ca="1" si="159"/>
        <v>0</v>
      </c>
      <c r="EH98" s="387">
        <f t="shared" ca="1" si="159"/>
        <v>0</v>
      </c>
      <c r="EI98" s="387">
        <f t="shared" ca="1" si="159"/>
        <v>0</v>
      </c>
      <c r="EJ98" s="387">
        <f t="shared" ca="1" si="159"/>
        <v>0</v>
      </c>
      <c r="EK98" s="387">
        <f t="shared" ca="1" si="159"/>
        <v>0</v>
      </c>
      <c r="EL98" s="387">
        <f t="shared" ca="1" si="159"/>
        <v>0</v>
      </c>
      <c r="EM98" s="387">
        <f t="shared" ca="1" si="159"/>
        <v>0</v>
      </c>
      <c r="EO98" s="695">
        <f t="shared" si="128"/>
        <v>1</v>
      </c>
      <c r="EP98" s="119">
        <f t="shared" si="129"/>
        <v>1</v>
      </c>
    </row>
    <row r="99" spans="1:146">
      <c r="A99" s="122">
        <v>92</v>
      </c>
      <c r="B99" s="551"/>
      <c r="C99" s="529"/>
      <c r="D99" s="530"/>
      <c r="E99" s="530"/>
      <c r="F99" s="531"/>
      <c r="G99" s="532" t="s">
        <v>381</v>
      </c>
      <c r="H99" s="529"/>
      <c r="I99" s="540"/>
      <c r="J99" s="540"/>
      <c r="K99" s="539"/>
      <c r="L99" s="747">
        <f>IF(ISBLANK(K99),,IF(K99&lt;'Grille des taux interet'!$B$2,'Grille des taux interet'!$C$2,IF(K99&lt;'Grille des taux interet'!$B$3,'Grille des taux interet'!$C$3,IF(K99&lt;'Grille des taux interet'!B$4,'Grille des taux interet'!$C$4,IF(K99&lt;='Grille des taux interet'!$B$5,'Grille des taux interet'!$C$5,"RIEN")))))</f>
        <v>0</v>
      </c>
      <c r="M99" s="602">
        <f t="shared" si="115"/>
        <v>0</v>
      </c>
      <c r="N99" s="663" t="str">
        <f t="shared" si="127"/>
        <v/>
      </c>
      <c r="O99" s="649"/>
      <c r="P99" s="649"/>
      <c r="Q99" s="649"/>
      <c r="R99" s="649"/>
      <c r="S99" s="656"/>
      <c r="T99" s="385">
        <f t="shared" ca="1" si="116"/>
        <v>0</v>
      </c>
      <c r="U99" s="385">
        <f t="shared" ca="1" si="117"/>
        <v>0</v>
      </c>
      <c r="V99" s="386">
        <f t="shared" si="118"/>
        <v>0</v>
      </c>
      <c r="W99" s="386">
        <f t="shared" ca="1" si="119"/>
        <v>0</v>
      </c>
      <c r="X99" s="386">
        <f t="shared" ca="1" si="120"/>
        <v>0</v>
      </c>
      <c r="Y99" s="389">
        <f t="shared" si="121"/>
        <v>1900</v>
      </c>
      <c r="Z99" s="387">
        <f t="shared" ca="1" si="150"/>
        <v>0</v>
      </c>
      <c r="AA99" s="387">
        <f t="shared" ca="1" si="150"/>
        <v>0</v>
      </c>
      <c r="AB99" s="387">
        <f t="shared" ca="1" si="150"/>
        <v>0</v>
      </c>
      <c r="AC99" s="387">
        <f t="shared" ca="1" si="150"/>
        <v>0</v>
      </c>
      <c r="AD99" s="387">
        <f t="shared" ca="1" si="150"/>
        <v>0</v>
      </c>
      <c r="AE99" s="387">
        <f t="shared" ca="1" si="150"/>
        <v>0</v>
      </c>
      <c r="AF99" s="387">
        <f t="shared" ca="1" si="150"/>
        <v>0</v>
      </c>
      <c r="AG99" s="387">
        <f t="shared" ca="1" si="150"/>
        <v>0</v>
      </c>
      <c r="AH99" s="387">
        <f t="shared" ca="1" si="150"/>
        <v>0</v>
      </c>
      <c r="AI99" s="387">
        <f t="shared" ca="1" si="150"/>
        <v>0</v>
      </c>
      <c r="AJ99" s="387">
        <f t="shared" ca="1" si="151"/>
        <v>0</v>
      </c>
      <c r="AK99" s="387">
        <f t="shared" ca="1" si="151"/>
        <v>0</v>
      </c>
      <c r="AL99" s="387">
        <f t="shared" ca="1" si="151"/>
        <v>0</v>
      </c>
      <c r="AM99" s="387">
        <f t="shared" ca="1" si="151"/>
        <v>0</v>
      </c>
      <c r="AN99" s="387">
        <f t="shared" ca="1" si="151"/>
        <v>0</v>
      </c>
      <c r="AO99" s="387">
        <f t="shared" ca="1" si="151"/>
        <v>0</v>
      </c>
      <c r="AP99" s="387">
        <f t="shared" ca="1" si="151"/>
        <v>0</v>
      </c>
      <c r="AQ99" s="387">
        <f t="shared" ca="1" si="151"/>
        <v>0</v>
      </c>
      <c r="AR99" s="387">
        <f t="shared" ca="1" si="151"/>
        <v>0</v>
      </c>
      <c r="AS99" s="387">
        <f t="shared" ca="1" si="151"/>
        <v>0</v>
      </c>
      <c r="AT99" s="387">
        <f t="shared" ca="1" si="152"/>
        <v>0</v>
      </c>
      <c r="AU99" s="387">
        <f t="shared" ca="1" si="152"/>
        <v>0</v>
      </c>
      <c r="AV99" s="387">
        <f t="shared" ca="1" si="152"/>
        <v>0</v>
      </c>
      <c r="AW99" s="387">
        <f t="shared" ca="1" si="152"/>
        <v>0</v>
      </c>
      <c r="AX99" s="387">
        <f t="shared" ca="1" si="152"/>
        <v>0</v>
      </c>
      <c r="AY99" s="387">
        <f t="shared" ca="1" si="152"/>
        <v>0</v>
      </c>
      <c r="AZ99" s="387">
        <f t="shared" ca="1" si="152"/>
        <v>0</v>
      </c>
      <c r="BA99" s="387">
        <f t="shared" ca="1" si="152"/>
        <v>0</v>
      </c>
      <c r="BB99" s="387">
        <f t="shared" ca="1" si="152"/>
        <v>0</v>
      </c>
      <c r="BC99" s="387">
        <f t="shared" ca="1" si="152"/>
        <v>0</v>
      </c>
      <c r="BD99" s="387">
        <f t="shared" ca="1" si="153"/>
        <v>0</v>
      </c>
      <c r="BE99" s="387">
        <f t="shared" ca="1" si="153"/>
        <v>0</v>
      </c>
      <c r="BF99" s="387">
        <f t="shared" ca="1" si="153"/>
        <v>0</v>
      </c>
      <c r="BG99" s="387">
        <f t="shared" ca="1" si="153"/>
        <v>0</v>
      </c>
      <c r="BH99" s="387">
        <f t="shared" ca="1" si="153"/>
        <v>0</v>
      </c>
      <c r="BI99" s="387">
        <f t="shared" ca="1" si="153"/>
        <v>0</v>
      </c>
      <c r="BJ99" s="387">
        <f t="shared" ca="1" si="153"/>
        <v>0</v>
      </c>
      <c r="BK99" s="387">
        <f t="shared" ca="1" si="153"/>
        <v>0</v>
      </c>
      <c r="BL99" s="387">
        <f t="shared" ca="1" si="153"/>
        <v>0</v>
      </c>
      <c r="BM99" s="387">
        <f t="shared" ca="1" si="153"/>
        <v>0</v>
      </c>
      <c r="BN99" s="387">
        <f t="shared" ca="1" si="154"/>
        <v>0</v>
      </c>
      <c r="BO99" s="387">
        <f t="shared" ca="1" si="154"/>
        <v>0</v>
      </c>
      <c r="BP99" s="387">
        <f t="shared" ca="1" si="154"/>
        <v>0</v>
      </c>
      <c r="BQ99" s="387">
        <f t="shared" ca="1" si="154"/>
        <v>0</v>
      </c>
      <c r="BR99" s="387">
        <f t="shared" ca="1" si="154"/>
        <v>0</v>
      </c>
      <c r="BS99" s="387">
        <f t="shared" ca="1" si="154"/>
        <v>0</v>
      </c>
      <c r="BT99" s="387">
        <f t="shared" ca="1" si="154"/>
        <v>0</v>
      </c>
      <c r="BU99" s="387">
        <f t="shared" ca="1" si="154"/>
        <v>0</v>
      </c>
      <c r="BV99" s="387">
        <f t="shared" ca="1" si="154"/>
        <v>0</v>
      </c>
      <c r="BW99" s="387">
        <f t="shared" ca="1" si="154"/>
        <v>0</v>
      </c>
      <c r="BX99" s="387">
        <f t="shared" ca="1" si="154"/>
        <v>0</v>
      </c>
      <c r="BY99" s="387">
        <f t="shared" ca="1" si="154"/>
        <v>0</v>
      </c>
      <c r="BZ99" s="387">
        <f t="shared" ca="1" si="154"/>
        <v>0</v>
      </c>
      <c r="CA99" s="387">
        <f t="shared" ca="1" si="154"/>
        <v>0</v>
      </c>
      <c r="CF99" s="385">
        <f t="shared" ca="1" si="122"/>
        <v>0</v>
      </c>
      <c r="CG99" s="385">
        <f t="shared" ca="1" si="123"/>
        <v>0</v>
      </c>
      <c r="CH99" s="386">
        <f t="shared" si="124"/>
        <v>0</v>
      </c>
      <c r="CI99" s="386">
        <f t="shared" ca="1" si="125"/>
        <v>0</v>
      </c>
      <c r="CJ99" s="386">
        <f t="shared" ca="1" si="126"/>
        <v>0</v>
      </c>
      <c r="CK99" s="389"/>
      <c r="CL99" s="387">
        <f t="shared" ca="1" si="155"/>
        <v>0</v>
      </c>
      <c r="CM99" s="387">
        <f t="shared" ca="1" si="155"/>
        <v>0</v>
      </c>
      <c r="CN99" s="387">
        <f t="shared" ca="1" si="155"/>
        <v>0</v>
      </c>
      <c r="CO99" s="387">
        <f t="shared" ca="1" si="155"/>
        <v>0</v>
      </c>
      <c r="CP99" s="387">
        <f t="shared" ca="1" si="155"/>
        <v>0</v>
      </c>
      <c r="CQ99" s="387">
        <f t="shared" ca="1" si="155"/>
        <v>0</v>
      </c>
      <c r="CR99" s="387">
        <f t="shared" ca="1" si="155"/>
        <v>0</v>
      </c>
      <c r="CS99" s="387">
        <f t="shared" ca="1" si="155"/>
        <v>0</v>
      </c>
      <c r="CT99" s="387">
        <f t="shared" ca="1" si="155"/>
        <v>0</v>
      </c>
      <c r="CU99" s="387">
        <f t="shared" ca="1" si="155"/>
        <v>0</v>
      </c>
      <c r="CV99" s="387">
        <f t="shared" ca="1" si="156"/>
        <v>0</v>
      </c>
      <c r="CW99" s="387">
        <f t="shared" ca="1" si="156"/>
        <v>0</v>
      </c>
      <c r="CX99" s="387">
        <f t="shared" ca="1" si="156"/>
        <v>0</v>
      </c>
      <c r="CY99" s="387">
        <f t="shared" ca="1" si="156"/>
        <v>0</v>
      </c>
      <c r="CZ99" s="387">
        <f t="shared" ca="1" si="156"/>
        <v>0</v>
      </c>
      <c r="DA99" s="387">
        <f t="shared" ca="1" si="156"/>
        <v>0</v>
      </c>
      <c r="DB99" s="387">
        <f t="shared" ca="1" si="156"/>
        <v>0</v>
      </c>
      <c r="DC99" s="387">
        <f t="shared" ca="1" si="156"/>
        <v>0</v>
      </c>
      <c r="DD99" s="387">
        <f t="shared" ca="1" si="156"/>
        <v>0</v>
      </c>
      <c r="DE99" s="387">
        <f t="shared" ca="1" si="156"/>
        <v>0</v>
      </c>
      <c r="DF99" s="387">
        <f t="shared" ca="1" si="157"/>
        <v>0</v>
      </c>
      <c r="DG99" s="387">
        <f t="shared" ca="1" si="157"/>
        <v>0</v>
      </c>
      <c r="DH99" s="387">
        <f t="shared" ca="1" si="157"/>
        <v>0</v>
      </c>
      <c r="DI99" s="387">
        <f t="shared" ca="1" si="157"/>
        <v>0</v>
      </c>
      <c r="DJ99" s="387">
        <f t="shared" ca="1" si="157"/>
        <v>0</v>
      </c>
      <c r="DK99" s="387">
        <f t="shared" ca="1" si="157"/>
        <v>0</v>
      </c>
      <c r="DL99" s="387">
        <f t="shared" ca="1" si="157"/>
        <v>0</v>
      </c>
      <c r="DM99" s="387">
        <f t="shared" ca="1" si="157"/>
        <v>0</v>
      </c>
      <c r="DN99" s="387">
        <f t="shared" ca="1" si="157"/>
        <v>0</v>
      </c>
      <c r="DO99" s="387">
        <f t="shared" ca="1" si="157"/>
        <v>0</v>
      </c>
      <c r="DP99" s="387">
        <f t="shared" ca="1" si="158"/>
        <v>0</v>
      </c>
      <c r="DQ99" s="387">
        <f t="shared" ca="1" si="158"/>
        <v>0</v>
      </c>
      <c r="DR99" s="387">
        <f t="shared" ca="1" si="158"/>
        <v>0</v>
      </c>
      <c r="DS99" s="387">
        <f t="shared" ca="1" si="158"/>
        <v>0</v>
      </c>
      <c r="DT99" s="387">
        <f t="shared" ca="1" si="158"/>
        <v>0</v>
      </c>
      <c r="DU99" s="387">
        <f t="shared" ca="1" si="158"/>
        <v>0</v>
      </c>
      <c r="DV99" s="387">
        <f t="shared" ca="1" si="158"/>
        <v>0</v>
      </c>
      <c r="DW99" s="387">
        <f t="shared" ca="1" si="158"/>
        <v>0</v>
      </c>
      <c r="DX99" s="387">
        <f t="shared" ca="1" si="158"/>
        <v>0</v>
      </c>
      <c r="DY99" s="387">
        <f t="shared" ca="1" si="158"/>
        <v>0</v>
      </c>
      <c r="DZ99" s="387">
        <f t="shared" ca="1" si="159"/>
        <v>0</v>
      </c>
      <c r="EA99" s="387">
        <f t="shared" ca="1" si="159"/>
        <v>0</v>
      </c>
      <c r="EB99" s="387">
        <f t="shared" ca="1" si="159"/>
        <v>0</v>
      </c>
      <c r="EC99" s="387">
        <f t="shared" ca="1" si="159"/>
        <v>0</v>
      </c>
      <c r="ED99" s="387">
        <f t="shared" ca="1" si="159"/>
        <v>0</v>
      </c>
      <c r="EE99" s="387">
        <f t="shared" ca="1" si="159"/>
        <v>0</v>
      </c>
      <c r="EF99" s="387">
        <f t="shared" ca="1" si="159"/>
        <v>0</v>
      </c>
      <c r="EG99" s="387">
        <f t="shared" ca="1" si="159"/>
        <v>0</v>
      </c>
      <c r="EH99" s="387">
        <f t="shared" ca="1" si="159"/>
        <v>0</v>
      </c>
      <c r="EI99" s="387">
        <f t="shared" ca="1" si="159"/>
        <v>0</v>
      </c>
      <c r="EJ99" s="387">
        <f t="shared" ca="1" si="159"/>
        <v>0</v>
      </c>
      <c r="EK99" s="387">
        <f t="shared" ca="1" si="159"/>
        <v>0</v>
      </c>
      <c r="EL99" s="387">
        <f t="shared" ca="1" si="159"/>
        <v>0</v>
      </c>
      <c r="EM99" s="387">
        <f t="shared" ca="1" si="159"/>
        <v>0</v>
      </c>
      <c r="EO99" s="695">
        <f t="shared" si="128"/>
        <v>1</v>
      </c>
      <c r="EP99" s="119">
        <f t="shared" si="129"/>
        <v>1</v>
      </c>
    </row>
    <row r="100" spans="1:146">
      <c r="A100" s="122">
        <v>93</v>
      </c>
      <c r="B100" s="551"/>
      <c r="C100" s="529"/>
      <c r="D100" s="530"/>
      <c r="E100" s="530"/>
      <c r="F100" s="531"/>
      <c r="G100" s="532" t="s">
        <v>381</v>
      </c>
      <c r="H100" s="529"/>
      <c r="I100" s="540"/>
      <c r="J100" s="540"/>
      <c r="K100" s="539"/>
      <c r="L100" s="747">
        <f>IF(ISBLANK(K100),,IF(K100&lt;'Grille des taux interet'!$B$2,'Grille des taux interet'!$C$2,IF(K100&lt;'Grille des taux interet'!$B$3,'Grille des taux interet'!$C$3,IF(K100&lt;'Grille des taux interet'!B$4,'Grille des taux interet'!$C$4,IF(K100&lt;='Grille des taux interet'!$B$5,'Grille des taux interet'!$C$5,"RIEN")))))</f>
        <v>0</v>
      </c>
      <c r="M100" s="602">
        <f t="shared" si="115"/>
        <v>0</v>
      </c>
      <c r="N100" s="663" t="str">
        <f t="shared" si="127"/>
        <v/>
      </c>
      <c r="O100" s="649"/>
      <c r="P100" s="649"/>
      <c r="Q100" s="649"/>
      <c r="R100" s="649"/>
      <c r="S100" s="656"/>
      <c r="T100" s="385">
        <f t="shared" ca="1" si="116"/>
        <v>0</v>
      </c>
      <c r="U100" s="385">
        <f t="shared" ca="1" si="117"/>
        <v>0</v>
      </c>
      <c r="V100" s="386">
        <f t="shared" si="118"/>
        <v>0</v>
      </c>
      <c r="W100" s="386">
        <f t="shared" ca="1" si="119"/>
        <v>0</v>
      </c>
      <c r="X100" s="386">
        <f t="shared" ca="1" si="120"/>
        <v>0</v>
      </c>
      <c r="Y100" s="389">
        <f t="shared" si="121"/>
        <v>1900</v>
      </c>
      <c r="Z100" s="387">
        <f t="shared" ca="1" si="150"/>
        <v>0</v>
      </c>
      <c r="AA100" s="387">
        <f t="shared" ca="1" si="150"/>
        <v>0</v>
      </c>
      <c r="AB100" s="387">
        <f t="shared" ca="1" si="150"/>
        <v>0</v>
      </c>
      <c r="AC100" s="387">
        <f t="shared" ca="1" si="150"/>
        <v>0</v>
      </c>
      <c r="AD100" s="387">
        <f t="shared" ca="1" si="150"/>
        <v>0</v>
      </c>
      <c r="AE100" s="387">
        <f t="shared" ca="1" si="150"/>
        <v>0</v>
      </c>
      <c r="AF100" s="387">
        <f t="shared" ca="1" si="150"/>
        <v>0</v>
      </c>
      <c r="AG100" s="387">
        <f t="shared" ca="1" si="150"/>
        <v>0</v>
      </c>
      <c r="AH100" s="387">
        <f t="shared" ca="1" si="150"/>
        <v>0</v>
      </c>
      <c r="AI100" s="387">
        <f t="shared" ca="1" si="150"/>
        <v>0</v>
      </c>
      <c r="AJ100" s="387">
        <f t="shared" ca="1" si="151"/>
        <v>0</v>
      </c>
      <c r="AK100" s="387">
        <f t="shared" ca="1" si="151"/>
        <v>0</v>
      </c>
      <c r="AL100" s="387">
        <f t="shared" ca="1" si="151"/>
        <v>0</v>
      </c>
      <c r="AM100" s="387">
        <f t="shared" ca="1" si="151"/>
        <v>0</v>
      </c>
      <c r="AN100" s="387">
        <f t="shared" ca="1" si="151"/>
        <v>0</v>
      </c>
      <c r="AO100" s="387">
        <f t="shared" ca="1" si="151"/>
        <v>0</v>
      </c>
      <c r="AP100" s="387">
        <f t="shared" ca="1" si="151"/>
        <v>0</v>
      </c>
      <c r="AQ100" s="387">
        <f t="shared" ca="1" si="151"/>
        <v>0</v>
      </c>
      <c r="AR100" s="387">
        <f t="shared" ca="1" si="151"/>
        <v>0</v>
      </c>
      <c r="AS100" s="387">
        <f t="shared" ca="1" si="151"/>
        <v>0</v>
      </c>
      <c r="AT100" s="387">
        <f t="shared" ca="1" si="152"/>
        <v>0</v>
      </c>
      <c r="AU100" s="387">
        <f t="shared" ca="1" si="152"/>
        <v>0</v>
      </c>
      <c r="AV100" s="387">
        <f t="shared" ca="1" si="152"/>
        <v>0</v>
      </c>
      <c r="AW100" s="387">
        <f t="shared" ca="1" si="152"/>
        <v>0</v>
      </c>
      <c r="AX100" s="387">
        <f t="shared" ca="1" si="152"/>
        <v>0</v>
      </c>
      <c r="AY100" s="387">
        <f t="shared" ca="1" si="152"/>
        <v>0</v>
      </c>
      <c r="AZ100" s="387">
        <f t="shared" ca="1" si="152"/>
        <v>0</v>
      </c>
      <c r="BA100" s="387">
        <f t="shared" ca="1" si="152"/>
        <v>0</v>
      </c>
      <c r="BB100" s="387">
        <f t="shared" ca="1" si="152"/>
        <v>0</v>
      </c>
      <c r="BC100" s="387">
        <f t="shared" ca="1" si="152"/>
        <v>0</v>
      </c>
      <c r="BD100" s="387">
        <f t="shared" ca="1" si="153"/>
        <v>0</v>
      </c>
      <c r="BE100" s="387">
        <f t="shared" ca="1" si="153"/>
        <v>0</v>
      </c>
      <c r="BF100" s="387">
        <f t="shared" ca="1" si="153"/>
        <v>0</v>
      </c>
      <c r="BG100" s="387">
        <f t="shared" ca="1" si="153"/>
        <v>0</v>
      </c>
      <c r="BH100" s="387">
        <f t="shared" ca="1" si="153"/>
        <v>0</v>
      </c>
      <c r="BI100" s="387">
        <f t="shared" ca="1" si="153"/>
        <v>0</v>
      </c>
      <c r="BJ100" s="387">
        <f t="shared" ca="1" si="153"/>
        <v>0</v>
      </c>
      <c r="BK100" s="387">
        <f t="shared" ca="1" si="153"/>
        <v>0</v>
      </c>
      <c r="BL100" s="387">
        <f t="shared" ca="1" si="153"/>
        <v>0</v>
      </c>
      <c r="BM100" s="387">
        <f t="shared" ca="1" si="153"/>
        <v>0</v>
      </c>
      <c r="BN100" s="387">
        <f t="shared" ca="1" si="154"/>
        <v>0</v>
      </c>
      <c r="BO100" s="387">
        <f t="shared" ca="1" si="154"/>
        <v>0</v>
      </c>
      <c r="BP100" s="387">
        <f t="shared" ca="1" si="154"/>
        <v>0</v>
      </c>
      <c r="BQ100" s="387">
        <f t="shared" ca="1" si="154"/>
        <v>0</v>
      </c>
      <c r="BR100" s="387">
        <f t="shared" ca="1" si="154"/>
        <v>0</v>
      </c>
      <c r="BS100" s="387">
        <f t="shared" ca="1" si="154"/>
        <v>0</v>
      </c>
      <c r="BT100" s="387">
        <f t="shared" ca="1" si="154"/>
        <v>0</v>
      </c>
      <c r="BU100" s="387">
        <f t="shared" ca="1" si="154"/>
        <v>0</v>
      </c>
      <c r="BV100" s="387">
        <f t="shared" ca="1" si="154"/>
        <v>0</v>
      </c>
      <c r="BW100" s="387">
        <f t="shared" ca="1" si="154"/>
        <v>0</v>
      </c>
      <c r="BX100" s="387">
        <f t="shared" ca="1" si="154"/>
        <v>0</v>
      </c>
      <c r="BY100" s="387">
        <f t="shared" ca="1" si="154"/>
        <v>0</v>
      </c>
      <c r="BZ100" s="387">
        <f t="shared" ca="1" si="154"/>
        <v>0</v>
      </c>
      <c r="CA100" s="387">
        <f t="shared" ca="1" si="154"/>
        <v>0</v>
      </c>
      <c r="CF100" s="385">
        <f t="shared" ca="1" si="122"/>
        <v>0</v>
      </c>
      <c r="CG100" s="385">
        <f t="shared" ca="1" si="123"/>
        <v>0</v>
      </c>
      <c r="CH100" s="386">
        <f t="shared" si="124"/>
        <v>0</v>
      </c>
      <c r="CI100" s="386">
        <f t="shared" ca="1" si="125"/>
        <v>0</v>
      </c>
      <c r="CJ100" s="386">
        <f t="shared" ca="1" si="126"/>
        <v>0</v>
      </c>
      <c r="CK100" s="389"/>
      <c r="CL100" s="387">
        <f t="shared" ca="1" si="155"/>
        <v>0</v>
      </c>
      <c r="CM100" s="387">
        <f t="shared" ca="1" si="155"/>
        <v>0</v>
      </c>
      <c r="CN100" s="387">
        <f t="shared" ca="1" si="155"/>
        <v>0</v>
      </c>
      <c r="CO100" s="387">
        <f t="shared" ca="1" si="155"/>
        <v>0</v>
      </c>
      <c r="CP100" s="387">
        <f t="shared" ca="1" si="155"/>
        <v>0</v>
      </c>
      <c r="CQ100" s="387">
        <f t="shared" ca="1" si="155"/>
        <v>0</v>
      </c>
      <c r="CR100" s="387">
        <f t="shared" ca="1" si="155"/>
        <v>0</v>
      </c>
      <c r="CS100" s="387">
        <f t="shared" ca="1" si="155"/>
        <v>0</v>
      </c>
      <c r="CT100" s="387">
        <f t="shared" ca="1" si="155"/>
        <v>0</v>
      </c>
      <c r="CU100" s="387">
        <f t="shared" ca="1" si="155"/>
        <v>0</v>
      </c>
      <c r="CV100" s="387">
        <f t="shared" ca="1" si="156"/>
        <v>0</v>
      </c>
      <c r="CW100" s="387">
        <f t="shared" ca="1" si="156"/>
        <v>0</v>
      </c>
      <c r="CX100" s="387">
        <f t="shared" ca="1" si="156"/>
        <v>0</v>
      </c>
      <c r="CY100" s="387">
        <f t="shared" ca="1" si="156"/>
        <v>0</v>
      </c>
      <c r="CZ100" s="387">
        <f t="shared" ca="1" si="156"/>
        <v>0</v>
      </c>
      <c r="DA100" s="387">
        <f t="shared" ca="1" si="156"/>
        <v>0</v>
      </c>
      <c r="DB100" s="387">
        <f t="shared" ca="1" si="156"/>
        <v>0</v>
      </c>
      <c r="DC100" s="387">
        <f t="shared" ca="1" si="156"/>
        <v>0</v>
      </c>
      <c r="DD100" s="387">
        <f t="shared" ca="1" si="156"/>
        <v>0</v>
      </c>
      <c r="DE100" s="387">
        <f t="shared" ca="1" si="156"/>
        <v>0</v>
      </c>
      <c r="DF100" s="387">
        <f t="shared" ca="1" si="157"/>
        <v>0</v>
      </c>
      <c r="DG100" s="387">
        <f t="shared" ca="1" si="157"/>
        <v>0</v>
      </c>
      <c r="DH100" s="387">
        <f t="shared" ca="1" si="157"/>
        <v>0</v>
      </c>
      <c r="DI100" s="387">
        <f t="shared" ca="1" si="157"/>
        <v>0</v>
      </c>
      <c r="DJ100" s="387">
        <f t="shared" ca="1" si="157"/>
        <v>0</v>
      </c>
      <c r="DK100" s="387">
        <f t="shared" ca="1" si="157"/>
        <v>0</v>
      </c>
      <c r="DL100" s="387">
        <f t="shared" ca="1" si="157"/>
        <v>0</v>
      </c>
      <c r="DM100" s="387">
        <f t="shared" ca="1" si="157"/>
        <v>0</v>
      </c>
      <c r="DN100" s="387">
        <f t="shared" ca="1" si="157"/>
        <v>0</v>
      </c>
      <c r="DO100" s="387">
        <f t="shared" ca="1" si="157"/>
        <v>0</v>
      </c>
      <c r="DP100" s="387">
        <f t="shared" ca="1" si="158"/>
        <v>0</v>
      </c>
      <c r="DQ100" s="387">
        <f t="shared" ca="1" si="158"/>
        <v>0</v>
      </c>
      <c r="DR100" s="387">
        <f t="shared" ca="1" si="158"/>
        <v>0</v>
      </c>
      <c r="DS100" s="387">
        <f t="shared" ca="1" si="158"/>
        <v>0</v>
      </c>
      <c r="DT100" s="387">
        <f t="shared" ca="1" si="158"/>
        <v>0</v>
      </c>
      <c r="DU100" s="387">
        <f t="shared" ca="1" si="158"/>
        <v>0</v>
      </c>
      <c r="DV100" s="387">
        <f t="shared" ca="1" si="158"/>
        <v>0</v>
      </c>
      <c r="DW100" s="387">
        <f t="shared" ca="1" si="158"/>
        <v>0</v>
      </c>
      <c r="DX100" s="387">
        <f t="shared" ca="1" si="158"/>
        <v>0</v>
      </c>
      <c r="DY100" s="387">
        <f t="shared" ca="1" si="158"/>
        <v>0</v>
      </c>
      <c r="DZ100" s="387">
        <f t="shared" ca="1" si="159"/>
        <v>0</v>
      </c>
      <c r="EA100" s="387">
        <f t="shared" ca="1" si="159"/>
        <v>0</v>
      </c>
      <c r="EB100" s="387">
        <f t="shared" ca="1" si="159"/>
        <v>0</v>
      </c>
      <c r="EC100" s="387">
        <f t="shared" ca="1" si="159"/>
        <v>0</v>
      </c>
      <c r="ED100" s="387">
        <f t="shared" ca="1" si="159"/>
        <v>0</v>
      </c>
      <c r="EE100" s="387">
        <f t="shared" ca="1" si="159"/>
        <v>0</v>
      </c>
      <c r="EF100" s="387">
        <f t="shared" ca="1" si="159"/>
        <v>0</v>
      </c>
      <c r="EG100" s="387">
        <f t="shared" ca="1" si="159"/>
        <v>0</v>
      </c>
      <c r="EH100" s="387">
        <f t="shared" ca="1" si="159"/>
        <v>0</v>
      </c>
      <c r="EI100" s="387">
        <f t="shared" ca="1" si="159"/>
        <v>0</v>
      </c>
      <c r="EJ100" s="387">
        <f t="shared" ca="1" si="159"/>
        <v>0</v>
      </c>
      <c r="EK100" s="387">
        <f t="shared" ca="1" si="159"/>
        <v>0</v>
      </c>
      <c r="EL100" s="387">
        <f t="shared" ca="1" si="159"/>
        <v>0</v>
      </c>
      <c r="EM100" s="387">
        <f t="shared" ca="1" si="159"/>
        <v>0</v>
      </c>
      <c r="EO100" s="695">
        <f t="shared" si="128"/>
        <v>1</v>
      </c>
      <c r="EP100" s="119">
        <f t="shared" si="129"/>
        <v>1</v>
      </c>
    </row>
    <row r="101" spans="1:146">
      <c r="A101" s="122">
        <v>94</v>
      </c>
      <c r="B101" s="551"/>
      <c r="C101" s="529"/>
      <c r="D101" s="530"/>
      <c r="E101" s="530"/>
      <c r="F101" s="531"/>
      <c r="G101" s="532" t="s">
        <v>381</v>
      </c>
      <c r="H101" s="529"/>
      <c r="I101" s="540"/>
      <c r="J101" s="540"/>
      <c r="K101" s="539"/>
      <c r="L101" s="747">
        <f>IF(ISBLANK(K101),,IF(K101&lt;'Grille des taux interet'!$B$2,'Grille des taux interet'!$C$2,IF(K101&lt;'Grille des taux interet'!$B$3,'Grille des taux interet'!$C$3,IF(K101&lt;'Grille des taux interet'!B$4,'Grille des taux interet'!$C$4,IF(K101&lt;='Grille des taux interet'!$B$5,'Grille des taux interet'!$C$5,"RIEN")))))</f>
        <v>0</v>
      </c>
      <c r="M101" s="602">
        <f t="shared" si="115"/>
        <v>0</v>
      </c>
      <c r="N101" s="663" t="str">
        <f t="shared" si="127"/>
        <v/>
      </c>
      <c r="O101" s="649"/>
      <c r="P101" s="649"/>
      <c r="Q101" s="649"/>
      <c r="R101" s="649"/>
      <c r="S101" s="656"/>
      <c r="T101" s="385">
        <f t="shared" ca="1" si="116"/>
        <v>0</v>
      </c>
      <c r="U101" s="385">
        <f t="shared" ca="1" si="117"/>
        <v>0</v>
      </c>
      <c r="V101" s="386">
        <f t="shared" si="118"/>
        <v>0</v>
      </c>
      <c r="W101" s="386">
        <f t="shared" ca="1" si="119"/>
        <v>0</v>
      </c>
      <c r="X101" s="386">
        <f t="shared" ca="1" si="120"/>
        <v>0</v>
      </c>
      <c r="Y101" s="389">
        <f t="shared" si="121"/>
        <v>1900</v>
      </c>
      <c r="Z101" s="387">
        <f t="shared" ca="1" si="150"/>
        <v>0</v>
      </c>
      <c r="AA101" s="387">
        <f t="shared" ca="1" si="150"/>
        <v>0</v>
      </c>
      <c r="AB101" s="387">
        <f t="shared" ca="1" si="150"/>
        <v>0</v>
      </c>
      <c r="AC101" s="387">
        <f t="shared" ca="1" si="150"/>
        <v>0</v>
      </c>
      <c r="AD101" s="387">
        <f t="shared" ca="1" si="150"/>
        <v>0</v>
      </c>
      <c r="AE101" s="387">
        <f t="shared" ca="1" si="150"/>
        <v>0</v>
      </c>
      <c r="AF101" s="387">
        <f t="shared" ca="1" si="150"/>
        <v>0</v>
      </c>
      <c r="AG101" s="387">
        <f t="shared" ca="1" si="150"/>
        <v>0</v>
      </c>
      <c r="AH101" s="387">
        <f t="shared" ca="1" si="150"/>
        <v>0</v>
      </c>
      <c r="AI101" s="387">
        <f t="shared" ca="1" si="150"/>
        <v>0</v>
      </c>
      <c r="AJ101" s="387">
        <f t="shared" ca="1" si="151"/>
        <v>0</v>
      </c>
      <c r="AK101" s="387">
        <f t="shared" ca="1" si="151"/>
        <v>0</v>
      </c>
      <c r="AL101" s="387">
        <f t="shared" ca="1" si="151"/>
        <v>0</v>
      </c>
      <c r="AM101" s="387">
        <f t="shared" ca="1" si="151"/>
        <v>0</v>
      </c>
      <c r="AN101" s="387">
        <f t="shared" ca="1" si="151"/>
        <v>0</v>
      </c>
      <c r="AO101" s="387">
        <f t="shared" ca="1" si="151"/>
        <v>0</v>
      </c>
      <c r="AP101" s="387">
        <f t="shared" ca="1" si="151"/>
        <v>0</v>
      </c>
      <c r="AQ101" s="387">
        <f t="shared" ca="1" si="151"/>
        <v>0</v>
      </c>
      <c r="AR101" s="387">
        <f t="shared" ca="1" si="151"/>
        <v>0</v>
      </c>
      <c r="AS101" s="387">
        <f t="shared" ca="1" si="151"/>
        <v>0</v>
      </c>
      <c r="AT101" s="387">
        <f t="shared" ca="1" si="152"/>
        <v>0</v>
      </c>
      <c r="AU101" s="387">
        <f t="shared" ca="1" si="152"/>
        <v>0</v>
      </c>
      <c r="AV101" s="387">
        <f t="shared" ca="1" si="152"/>
        <v>0</v>
      </c>
      <c r="AW101" s="387">
        <f t="shared" ca="1" si="152"/>
        <v>0</v>
      </c>
      <c r="AX101" s="387">
        <f t="shared" ca="1" si="152"/>
        <v>0</v>
      </c>
      <c r="AY101" s="387">
        <f t="shared" ca="1" si="152"/>
        <v>0</v>
      </c>
      <c r="AZ101" s="387">
        <f t="shared" ca="1" si="152"/>
        <v>0</v>
      </c>
      <c r="BA101" s="387">
        <f t="shared" ca="1" si="152"/>
        <v>0</v>
      </c>
      <c r="BB101" s="387">
        <f t="shared" ca="1" si="152"/>
        <v>0</v>
      </c>
      <c r="BC101" s="387">
        <f t="shared" ca="1" si="152"/>
        <v>0</v>
      </c>
      <c r="BD101" s="387">
        <f t="shared" ca="1" si="153"/>
        <v>0</v>
      </c>
      <c r="BE101" s="387">
        <f t="shared" ca="1" si="153"/>
        <v>0</v>
      </c>
      <c r="BF101" s="387">
        <f t="shared" ca="1" si="153"/>
        <v>0</v>
      </c>
      <c r="BG101" s="387">
        <f t="shared" ca="1" si="153"/>
        <v>0</v>
      </c>
      <c r="BH101" s="387">
        <f t="shared" ca="1" si="153"/>
        <v>0</v>
      </c>
      <c r="BI101" s="387">
        <f t="shared" ca="1" si="153"/>
        <v>0</v>
      </c>
      <c r="BJ101" s="387">
        <f t="shared" ca="1" si="153"/>
        <v>0</v>
      </c>
      <c r="BK101" s="387">
        <f t="shared" ca="1" si="153"/>
        <v>0</v>
      </c>
      <c r="BL101" s="387">
        <f t="shared" ca="1" si="153"/>
        <v>0</v>
      </c>
      <c r="BM101" s="387">
        <f t="shared" ca="1" si="153"/>
        <v>0</v>
      </c>
      <c r="BN101" s="387">
        <f t="shared" ca="1" si="154"/>
        <v>0</v>
      </c>
      <c r="BO101" s="387">
        <f t="shared" ca="1" si="154"/>
        <v>0</v>
      </c>
      <c r="BP101" s="387">
        <f t="shared" ca="1" si="154"/>
        <v>0</v>
      </c>
      <c r="BQ101" s="387">
        <f t="shared" ca="1" si="154"/>
        <v>0</v>
      </c>
      <c r="BR101" s="387">
        <f t="shared" ca="1" si="154"/>
        <v>0</v>
      </c>
      <c r="BS101" s="387">
        <f t="shared" ca="1" si="154"/>
        <v>0</v>
      </c>
      <c r="BT101" s="387">
        <f t="shared" ca="1" si="154"/>
        <v>0</v>
      </c>
      <c r="BU101" s="387">
        <f t="shared" ca="1" si="154"/>
        <v>0</v>
      </c>
      <c r="BV101" s="387">
        <f t="shared" ca="1" si="154"/>
        <v>0</v>
      </c>
      <c r="BW101" s="387">
        <f t="shared" ca="1" si="154"/>
        <v>0</v>
      </c>
      <c r="BX101" s="387">
        <f t="shared" ca="1" si="154"/>
        <v>0</v>
      </c>
      <c r="BY101" s="387">
        <f t="shared" ca="1" si="154"/>
        <v>0</v>
      </c>
      <c r="BZ101" s="387">
        <f t="shared" ca="1" si="154"/>
        <v>0</v>
      </c>
      <c r="CA101" s="387">
        <f t="shared" ca="1" si="154"/>
        <v>0</v>
      </c>
      <c r="CF101" s="385">
        <f t="shared" ca="1" si="122"/>
        <v>0</v>
      </c>
      <c r="CG101" s="385">
        <f t="shared" ca="1" si="123"/>
        <v>0</v>
      </c>
      <c r="CH101" s="386">
        <f t="shared" si="124"/>
        <v>0</v>
      </c>
      <c r="CI101" s="386">
        <f t="shared" ca="1" si="125"/>
        <v>0</v>
      </c>
      <c r="CJ101" s="386">
        <f t="shared" ca="1" si="126"/>
        <v>0</v>
      </c>
      <c r="CK101" s="389"/>
      <c r="CL101" s="387">
        <f t="shared" ca="1" si="155"/>
        <v>0</v>
      </c>
      <c r="CM101" s="387">
        <f t="shared" ca="1" si="155"/>
        <v>0</v>
      </c>
      <c r="CN101" s="387">
        <f t="shared" ca="1" si="155"/>
        <v>0</v>
      </c>
      <c r="CO101" s="387">
        <f t="shared" ca="1" si="155"/>
        <v>0</v>
      </c>
      <c r="CP101" s="387">
        <f t="shared" ca="1" si="155"/>
        <v>0</v>
      </c>
      <c r="CQ101" s="387">
        <f t="shared" ca="1" si="155"/>
        <v>0</v>
      </c>
      <c r="CR101" s="387">
        <f t="shared" ca="1" si="155"/>
        <v>0</v>
      </c>
      <c r="CS101" s="387">
        <f t="shared" ca="1" si="155"/>
        <v>0</v>
      </c>
      <c r="CT101" s="387">
        <f t="shared" ca="1" si="155"/>
        <v>0</v>
      </c>
      <c r="CU101" s="387">
        <f t="shared" ca="1" si="155"/>
        <v>0</v>
      </c>
      <c r="CV101" s="387">
        <f t="shared" ca="1" si="156"/>
        <v>0</v>
      </c>
      <c r="CW101" s="387">
        <f t="shared" ca="1" si="156"/>
        <v>0</v>
      </c>
      <c r="CX101" s="387">
        <f t="shared" ca="1" si="156"/>
        <v>0</v>
      </c>
      <c r="CY101" s="387">
        <f t="shared" ca="1" si="156"/>
        <v>0</v>
      </c>
      <c r="CZ101" s="387">
        <f t="shared" ca="1" si="156"/>
        <v>0</v>
      </c>
      <c r="DA101" s="387">
        <f t="shared" ca="1" si="156"/>
        <v>0</v>
      </c>
      <c r="DB101" s="387">
        <f t="shared" ca="1" si="156"/>
        <v>0</v>
      </c>
      <c r="DC101" s="387">
        <f t="shared" ca="1" si="156"/>
        <v>0</v>
      </c>
      <c r="DD101" s="387">
        <f t="shared" ca="1" si="156"/>
        <v>0</v>
      </c>
      <c r="DE101" s="387">
        <f t="shared" ca="1" si="156"/>
        <v>0</v>
      </c>
      <c r="DF101" s="387">
        <f t="shared" ca="1" si="157"/>
        <v>0</v>
      </c>
      <c r="DG101" s="387">
        <f t="shared" ca="1" si="157"/>
        <v>0</v>
      </c>
      <c r="DH101" s="387">
        <f t="shared" ca="1" si="157"/>
        <v>0</v>
      </c>
      <c r="DI101" s="387">
        <f t="shared" ca="1" si="157"/>
        <v>0</v>
      </c>
      <c r="DJ101" s="387">
        <f t="shared" ca="1" si="157"/>
        <v>0</v>
      </c>
      <c r="DK101" s="387">
        <f t="shared" ca="1" si="157"/>
        <v>0</v>
      </c>
      <c r="DL101" s="387">
        <f t="shared" ca="1" si="157"/>
        <v>0</v>
      </c>
      <c r="DM101" s="387">
        <f t="shared" ca="1" si="157"/>
        <v>0</v>
      </c>
      <c r="DN101" s="387">
        <f t="shared" ca="1" si="157"/>
        <v>0</v>
      </c>
      <c r="DO101" s="387">
        <f t="shared" ca="1" si="157"/>
        <v>0</v>
      </c>
      <c r="DP101" s="387">
        <f t="shared" ca="1" si="158"/>
        <v>0</v>
      </c>
      <c r="DQ101" s="387">
        <f t="shared" ca="1" si="158"/>
        <v>0</v>
      </c>
      <c r="DR101" s="387">
        <f t="shared" ca="1" si="158"/>
        <v>0</v>
      </c>
      <c r="DS101" s="387">
        <f t="shared" ca="1" si="158"/>
        <v>0</v>
      </c>
      <c r="DT101" s="387">
        <f t="shared" ca="1" si="158"/>
        <v>0</v>
      </c>
      <c r="DU101" s="387">
        <f t="shared" ca="1" si="158"/>
        <v>0</v>
      </c>
      <c r="DV101" s="387">
        <f t="shared" ca="1" si="158"/>
        <v>0</v>
      </c>
      <c r="DW101" s="387">
        <f t="shared" ca="1" si="158"/>
        <v>0</v>
      </c>
      <c r="DX101" s="387">
        <f t="shared" ca="1" si="158"/>
        <v>0</v>
      </c>
      <c r="DY101" s="387">
        <f t="shared" ca="1" si="158"/>
        <v>0</v>
      </c>
      <c r="DZ101" s="387">
        <f t="shared" ca="1" si="159"/>
        <v>0</v>
      </c>
      <c r="EA101" s="387">
        <f t="shared" ca="1" si="159"/>
        <v>0</v>
      </c>
      <c r="EB101" s="387">
        <f t="shared" ca="1" si="159"/>
        <v>0</v>
      </c>
      <c r="EC101" s="387">
        <f t="shared" ca="1" si="159"/>
        <v>0</v>
      </c>
      <c r="ED101" s="387">
        <f t="shared" ca="1" si="159"/>
        <v>0</v>
      </c>
      <c r="EE101" s="387">
        <f t="shared" ca="1" si="159"/>
        <v>0</v>
      </c>
      <c r="EF101" s="387">
        <f t="shared" ca="1" si="159"/>
        <v>0</v>
      </c>
      <c r="EG101" s="387">
        <f t="shared" ca="1" si="159"/>
        <v>0</v>
      </c>
      <c r="EH101" s="387">
        <f t="shared" ca="1" si="159"/>
        <v>0</v>
      </c>
      <c r="EI101" s="387">
        <f t="shared" ca="1" si="159"/>
        <v>0</v>
      </c>
      <c r="EJ101" s="387">
        <f t="shared" ca="1" si="159"/>
        <v>0</v>
      </c>
      <c r="EK101" s="387">
        <f t="shared" ca="1" si="159"/>
        <v>0</v>
      </c>
      <c r="EL101" s="387">
        <f t="shared" ca="1" si="159"/>
        <v>0</v>
      </c>
      <c r="EM101" s="387">
        <f t="shared" ca="1" si="159"/>
        <v>0</v>
      </c>
      <c r="EO101" s="695">
        <f t="shared" si="128"/>
        <v>1</v>
      </c>
      <c r="EP101" s="119">
        <f t="shared" si="129"/>
        <v>1</v>
      </c>
    </row>
    <row r="102" spans="1:146">
      <c r="A102" s="122">
        <v>95</v>
      </c>
      <c r="B102" s="551"/>
      <c r="C102" s="529"/>
      <c r="D102" s="530"/>
      <c r="E102" s="530"/>
      <c r="F102" s="531"/>
      <c r="G102" s="532" t="s">
        <v>381</v>
      </c>
      <c r="H102" s="529"/>
      <c r="I102" s="540"/>
      <c r="J102" s="540"/>
      <c r="K102" s="539"/>
      <c r="L102" s="747">
        <f>IF(ISBLANK(K102),,IF(K102&lt;'Grille des taux interet'!$B$2,'Grille des taux interet'!$C$2,IF(K102&lt;'Grille des taux interet'!$B$3,'Grille des taux interet'!$C$3,IF(K102&lt;'Grille des taux interet'!B$4,'Grille des taux interet'!$C$4,IF(K102&lt;='Grille des taux interet'!$B$5,'Grille des taux interet'!$C$5,"RIEN")))))</f>
        <v>0</v>
      </c>
      <c r="M102" s="602">
        <f t="shared" si="115"/>
        <v>0</v>
      </c>
      <c r="N102" s="663" t="str">
        <f t="shared" si="127"/>
        <v/>
      </c>
      <c r="O102" s="649"/>
      <c r="P102" s="649"/>
      <c r="Q102" s="649"/>
      <c r="R102" s="649"/>
      <c r="S102" s="656"/>
      <c r="T102" s="385">
        <f t="shared" ca="1" si="116"/>
        <v>0</v>
      </c>
      <c r="U102" s="385">
        <f t="shared" ca="1" si="117"/>
        <v>0</v>
      </c>
      <c r="V102" s="386">
        <f t="shared" si="118"/>
        <v>0</v>
      </c>
      <c r="W102" s="386">
        <f t="shared" ca="1" si="119"/>
        <v>0</v>
      </c>
      <c r="X102" s="386">
        <f t="shared" ca="1" si="120"/>
        <v>0</v>
      </c>
      <c r="Y102" s="389">
        <f t="shared" si="121"/>
        <v>1900</v>
      </c>
      <c r="Z102" s="387">
        <f t="shared" ca="1" si="150"/>
        <v>0</v>
      </c>
      <c r="AA102" s="387">
        <f t="shared" ca="1" si="150"/>
        <v>0</v>
      </c>
      <c r="AB102" s="387">
        <f t="shared" ca="1" si="150"/>
        <v>0</v>
      </c>
      <c r="AC102" s="387">
        <f t="shared" ca="1" si="150"/>
        <v>0</v>
      </c>
      <c r="AD102" s="387">
        <f t="shared" ca="1" si="150"/>
        <v>0</v>
      </c>
      <c r="AE102" s="387">
        <f t="shared" ca="1" si="150"/>
        <v>0</v>
      </c>
      <c r="AF102" s="387">
        <f t="shared" ca="1" si="150"/>
        <v>0</v>
      </c>
      <c r="AG102" s="387">
        <f t="shared" ca="1" si="150"/>
        <v>0</v>
      </c>
      <c r="AH102" s="387">
        <f t="shared" ca="1" si="150"/>
        <v>0</v>
      </c>
      <c r="AI102" s="387">
        <f t="shared" ca="1" si="150"/>
        <v>0</v>
      </c>
      <c r="AJ102" s="387">
        <f t="shared" ca="1" si="151"/>
        <v>0</v>
      </c>
      <c r="AK102" s="387">
        <f t="shared" ca="1" si="151"/>
        <v>0</v>
      </c>
      <c r="AL102" s="387">
        <f t="shared" ca="1" si="151"/>
        <v>0</v>
      </c>
      <c r="AM102" s="387">
        <f t="shared" ca="1" si="151"/>
        <v>0</v>
      </c>
      <c r="AN102" s="387">
        <f t="shared" ca="1" si="151"/>
        <v>0</v>
      </c>
      <c r="AO102" s="387">
        <f t="shared" ca="1" si="151"/>
        <v>0</v>
      </c>
      <c r="AP102" s="387">
        <f t="shared" ca="1" si="151"/>
        <v>0</v>
      </c>
      <c r="AQ102" s="387">
        <f t="shared" ca="1" si="151"/>
        <v>0</v>
      </c>
      <c r="AR102" s="387">
        <f t="shared" ca="1" si="151"/>
        <v>0</v>
      </c>
      <c r="AS102" s="387">
        <f t="shared" ca="1" si="151"/>
        <v>0</v>
      </c>
      <c r="AT102" s="387">
        <f t="shared" ca="1" si="152"/>
        <v>0</v>
      </c>
      <c r="AU102" s="387">
        <f t="shared" ca="1" si="152"/>
        <v>0</v>
      </c>
      <c r="AV102" s="387">
        <f t="shared" ca="1" si="152"/>
        <v>0</v>
      </c>
      <c r="AW102" s="387">
        <f t="shared" ca="1" si="152"/>
        <v>0</v>
      </c>
      <c r="AX102" s="387">
        <f t="shared" ca="1" si="152"/>
        <v>0</v>
      </c>
      <c r="AY102" s="387">
        <f t="shared" ca="1" si="152"/>
        <v>0</v>
      </c>
      <c r="AZ102" s="387">
        <f t="shared" ca="1" si="152"/>
        <v>0</v>
      </c>
      <c r="BA102" s="387">
        <f t="shared" ca="1" si="152"/>
        <v>0</v>
      </c>
      <c r="BB102" s="387">
        <f t="shared" ca="1" si="152"/>
        <v>0</v>
      </c>
      <c r="BC102" s="387">
        <f t="shared" ca="1" si="152"/>
        <v>0</v>
      </c>
      <c r="BD102" s="387">
        <f t="shared" ca="1" si="153"/>
        <v>0</v>
      </c>
      <c r="BE102" s="387">
        <f t="shared" ca="1" si="153"/>
        <v>0</v>
      </c>
      <c r="BF102" s="387">
        <f t="shared" ca="1" si="153"/>
        <v>0</v>
      </c>
      <c r="BG102" s="387">
        <f t="shared" ca="1" si="153"/>
        <v>0</v>
      </c>
      <c r="BH102" s="387">
        <f t="shared" ca="1" si="153"/>
        <v>0</v>
      </c>
      <c r="BI102" s="387">
        <f t="shared" ca="1" si="153"/>
        <v>0</v>
      </c>
      <c r="BJ102" s="387">
        <f t="shared" ca="1" si="153"/>
        <v>0</v>
      </c>
      <c r="BK102" s="387">
        <f t="shared" ca="1" si="153"/>
        <v>0</v>
      </c>
      <c r="BL102" s="387">
        <f t="shared" ca="1" si="153"/>
        <v>0</v>
      </c>
      <c r="BM102" s="387">
        <f t="shared" ca="1" si="153"/>
        <v>0</v>
      </c>
      <c r="BN102" s="387">
        <f t="shared" ca="1" si="154"/>
        <v>0</v>
      </c>
      <c r="BO102" s="387">
        <f t="shared" ca="1" si="154"/>
        <v>0</v>
      </c>
      <c r="BP102" s="387">
        <f t="shared" ca="1" si="154"/>
        <v>0</v>
      </c>
      <c r="BQ102" s="387">
        <f t="shared" ca="1" si="154"/>
        <v>0</v>
      </c>
      <c r="BR102" s="387">
        <f t="shared" ca="1" si="154"/>
        <v>0</v>
      </c>
      <c r="BS102" s="387">
        <f t="shared" ca="1" si="154"/>
        <v>0</v>
      </c>
      <c r="BT102" s="387">
        <f t="shared" ca="1" si="154"/>
        <v>0</v>
      </c>
      <c r="BU102" s="387">
        <f t="shared" ca="1" si="154"/>
        <v>0</v>
      </c>
      <c r="BV102" s="387">
        <f t="shared" ca="1" si="154"/>
        <v>0</v>
      </c>
      <c r="BW102" s="387">
        <f t="shared" ca="1" si="154"/>
        <v>0</v>
      </c>
      <c r="BX102" s="387">
        <f t="shared" ca="1" si="154"/>
        <v>0</v>
      </c>
      <c r="BY102" s="387">
        <f t="shared" ca="1" si="154"/>
        <v>0</v>
      </c>
      <c r="BZ102" s="387">
        <f t="shared" ca="1" si="154"/>
        <v>0</v>
      </c>
      <c r="CA102" s="387">
        <f t="shared" ca="1" si="154"/>
        <v>0</v>
      </c>
      <c r="CF102" s="385">
        <f t="shared" ca="1" si="122"/>
        <v>0</v>
      </c>
      <c r="CG102" s="385">
        <f t="shared" ca="1" si="123"/>
        <v>0</v>
      </c>
      <c r="CH102" s="386">
        <f t="shared" si="124"/>
        <v>0</v>
      </c>
      <c r="CI102" s="386">
        <f t="shared" ca="1" si="125"/>
        <v>0</v>
      </c>
      <c r="CJ102" s="386">
        <f t="shared" ca="1" si="126"/>
        <v>0</v>
      </c>
      <c r="CK102" s="389"/>
      <c r="CL102" s="387">
        <f t="shared" ca="1" si="155"/>
        <v>0</v>
      </c>
      <c r="CM102" s="387">
        <f t="shared" ca="1" si="155"/>
        <v>0</v>
      </c>
      <c r="CN102" s="387">
        <f t="shared" ca="1" si="155"/>
        <v>0</v>
      </c>
      <c r="CO102" s="387">
        <f t="shared" ca="1" si="155"/>
        <v>0</v>
      </c>
      <c r="CP102" s="387">
        <f t="shared" ca="1" si="155"/>
        <v>0</v>
      </c>
      <c r="CQ102" s="387">
        <f t="shared" ca="1" si="155"/>
        <v>0</v>
      </c>
      <c r="CR102" s="387">
        <f t="shared" ca="1" si="155"/>
        <v>0</v>
      </c>
      <c r="CS102" s="387">
        <f t="shared" ca="1" si="155"/>
        <v>0</v>
      </c>
      <c r="CT102" s="387">
        <f t="shared" ca="1" si="155"/>
        <v>0</v>
      </c>
      <c r="CU102" s="387">
        <f t="shared" ca="1" si="155"/>
        <v>0</v>
      </c>
      <c r="CV102" s="387">
        <f t="shared" ca="1" si="156"/>
        <v>0</v>
      </c>
      <c r="CW102" s="387">
        <f t="shared" ca="1" si="156"/>
        <v>0</v>
      </c>
      <c r="CX102" s="387">
        <f t="shared" ca="1" si="156"/>
        <v>0</v>
      </c>
      <c r="CY102" s="387">
        <f t="shared" ca="1" si="156"/>
        <v>0</v>
      </c>
      <c r="CZ102" s="387">
        <f t="shared" ca="1" si="156"/>
        <v>0</v>
      </c>
      <c r="DA102" s="387">
        <f t="shared" ca="1" si="156"/>
        <v>0</v>
      </c>
      <c r="DB102" s="387">
        <f t="shared" ca="1" si="156"/>
        <v>0</v>
      </c>
      <c r="DC102" s="387">
        <f t="shared" ca="1" si="156"/>
        <v>0</v>
      </c>
      <c r="DD102" s="387">
        <f t="shared" ca="1" si="156"/>
        <v>0</v>
      </c>
      <c r="DE102" s="387">
        <f t="shared" ca="1" si="156"/>
        <v>0</v>
      </c>
      <c r="DF102" s="387">
        <f t="shared" ca="1" si="157"/>
        <v>0</v>
      </c>
      <c r="DG102" s="387">
        <f t="shared" ca="1" si="157"/>
        <v>0</v>
      </c>
      <c r="DH102" s="387">
        <f t="shared" ca="1" si="157"/>
        <v>0</v>
      </c>
      <c r="DI102" s="387">
        <f t="shared" ca="1" si="157"/>
        <v>0</v>
      </c>
      <c r="DJ102" s="387">
        <f t="shared" ca="1" si="157"/>
        <v>0</v>
      </c>
      <c r="DK102" s="387">
        <f t="shared" ca="1" si="157"/>
        <v>0</v>
      </c>
      <c r="DL102" s="387">
        <f t="shared" ca="1" si="157"/>
        <v>0</v>
      </c>
      <c r="DM102" s="387">
        <f t="shared" ca="1" si="157"/>
        <v>0</v>
      </c>
      <c r="DN102" s="387">
        <f t="shared" ca="1" si="157"/>
        <v>0</v>
      </c>
      <c r="DO102" s="387">
        <f t="shared" ca="1" si="157"/>
        <v>0</v>
      </c>
      <c r="DP102" s="387">
        <f t="shared" ca="1" si="158"/>
        <v>0</v>
      </c>
      <c r="DQ102" s="387">
        <f t="shared" ca="1" si="158"/>
        <v>0</v>
      </c>
      <c r="DR102" s="387">
        <f t="shared" ca="1" si="158"/>
        <v>0</v>
      </c>
      <c r="DS102" s="387">
        <f t="shared" ca="1" si="158"/>
        <v>0</v>
      </c>
      <c r="DT102" s="387">
        <f t="shared" ca="1" si="158"/>
        <v>0</v>
      </c>
      <c r="DU102" s="387">
        <f t="shared" ca="1" si="158"/>
        <v>0</v>
      </c>
      <c r="DV102" s="387">
        <f t="shared" ca="1" si="158"/>
        <v>0</v>
      </c>
      <c r="DW102" s="387">
        <f t="shared" ca="1" si="158"/>
        <v>0</v>
      </c>
      <c r="DX102" s="387">
        <f t="shared" ca="1" si="158"/>
        <v>0</v>
      </c>
      <c r="DY102" s="387">
        <f t="shared" ca="1" si="158"/>
        <v>0</v>
      </c>
      <c r="DZ102" s="387">
        <f t="shared" ca="1" si="159"/>
        <v>0</v>
      </c>
      <c r="EA102" s="387">
        <f t="shared" ca="1" si="159"/>
        <v>0</v>
      </c>
      <c r="EB102" s="387">
        <f t="shared" ca="1" si="159"/>
        <v>0</v>
      </c>
      <c r="EC102" s="387">
        <f t="shared" ca="1" si="159"/>
        <v>0</v>
      </c>
      <c r="ED102" s="387">
        <f t="shared" ca="1" si="159"/>
        <v>0</v>
      </c>
      <c r="EE102" s="387">
        <f t="shared" ca="1" si="159"/>
        <v>0</v>
      </c>
      <c r="EF102" s="387">
        <f t="shared" ca="1" si="159"/>
        <v>0</v>
      </c>
      <c r="EG102" s="387">
        <f t="shared" ca="1" si="159"/>
        <v>0</v>
      </c>
      <c r="EH102" s="387">
        <f t="shared" ca="1" si="159"/>
        <v>0</v>
      </c>
      <c r="EI102" s="387">
        <f t="shared" ca="1" si="159"/>
        <v>0</v>
      </c>
      <c r="EJ102" s="387">
        <f t="shared" ca="1" si="159"/>
        <v>0</v>
      </c>
      <c r="EK102" s="387">
        <f t="shared" ca="1" si="159"/>
        <v>0</v>
      </c>
      <c r="EL102" s="387">
        <f t="shared" ca="1" si="159"/>
        <v>0</v>
      </c>
      <c r="EM102" s="387">
        <f t="shared" ca="1" si="159"/>
        <v>0</v>
      </c>
      <c r="EO102" s="695">
        <f t="shared" si="128"/>
        <v>1</v>
      </c>
      <c r="EP102" s="119">
        <f t="shared" si="129"/>
        <v>1</v>
      </c>
    </row>
    <row r="103" spans="1:146">
      <c r="A103" s="122">
        <v>96</v>
      </c>
      <c r="B103" s="551"/>
      <c r="C103" s="529"/>
      <c r="D103" s="530"/>
      <c r="E103" s="530"/>
      <c r="F103" s="531"/>
      <c r="G103" s="532" t="s">
        <v>381</v>
      </c>
      <c r="H103" s="529"/>
      <c r="I103" s="540"/>
      <c r="J103" s="540"/>
      <c r="K103" s="539"/>
      <c r="L103" s="747">
        <f>IF(ISBLANK(K103),,IF(K103&lt;'Grille des taux interet'!$B$2,'Grille des taux interet'!$C$2,IF(K103&lt;'Grille des taux interet'!$B$3,'Grille des taux interet'!$C$3,IF(K103&lt;'Grille des taux interet'!B$4,'Grille des taux interet'!$C$4,IF(K103&lt;='Grille des taux interet'!$B$5,'Grille des taux interet'!$C$5,"RIEN")))))</f>
        <v>0</v>
      </c>
      <c r="M103" s="602">
        <f t="shared" si="115"/>
        <v>0</v>
      </c>
      <c r="N103" s="663" t="str">
        <f t="shared" si="127"/>
        <v/>
      </c>
      <c r="O103" s="649"/>
      <c r="P103" s="649"/>
      <c r="Q103" s="649"/>
      <c r="R103" s="649"/>
      <c r="S103" s="656"/>
      <c r="T103" s="385">
        <f t="shared" ca="1" si="116"/>
        <v>0</v>
      </c>
      <c r="U103" s="385">
        <f t="shared" ca="1" si="117"/>
        <v>0</v>
      </c>
      <c r="V103" s="386">
        <f t="shared" si="118"/>
        <v>0</v>
      </c>
      <c r="W103" s="386">
        <f t="shared" ca="1" si="119"/>
        <v>0</v>
      </c>
      <c r="X103" s="386">
        <f t="shared" ca="1" si="120"/>
        <v>0</v>
      </c>
      <c r="Y103" s="389">
        <f t="shared" si="121"/>
        <v>1900</v>
      </c>
      <c r="Z103" s="387">
        <f t="shared" ca="1" si="150"/>
        <v>0</v>
      </c>
      <c r="AA103" s="387">
        <f t="shared" ca="1" si="150"/>
        <v>0</v>
      </c>
      <c r="AB103" s="387">
        <f t="shared" ca="1" si="150"/>
        <v>0</v>
      </c>
      <c r="AC103" s="387">
        <f t="shared" ca="1" si="150"/>
        <v>0</v>
      </c>
      <c r="AD103" s="387">
        <f t="shared" ca="1" si="150"/>
        <v>0</v>
      </c>
      <c r="AE103" s="387">
        <f t="shared" ca="1" si="150"/>
        <v>0</v>
      </c>
      <c r="AF103" s="387">
        <f t="shared" ca="1" si="150"/>
        <v>0</v>
      </c>
      <c r="AG103" s="387">
        <f t="shared" ca="1" si="150"/>
        <v>0</v>
      </c>
      <c r="AH103" s="387">
        <f t="shared" ca="1" si="150"/>
        <v>0</v>
      </c>
      <c r="AI103" s="387">
        <f t="shared" ca="1" si="150"/>
        <v>0</v>
      </c>
      <c r="AJ103" s="387">
        <f t="shared" ca="1" si="151"/>
        <v>0</v>
      </c>
      <c r="AK103" s="387">
        <f t="shared" ca="1" si="151"/>
        <v>0</v>
      </c>
      <c r="AL103" s="387">
        <f t="shared" ca="1" si="151"/>
        <v>0</v>
      </c>
      <c r="AM103" s="387">
        <f t="shared" ca="1" si="151"/>
        <v>0</v>
      </c>
      <c r="AN103" s="387">
        <f t="shared" ca="1" si="151"/>
        <v>0</v>
      </c>
      <c r="AO103" s="387">
        <f t="shared" ca="1" si="151"/>
        <v>0</v>
      </c>
      <c r="AP103" s="387">
        <f t="shared" ca="1" si="151"/>
        <v>0</v>
      </c>
      <c r="AQ103" s="387">
        <f t="shared" ca="1" si="151"/>
        <v>0</v>
      </c>
      <c r="AR103" s="387">
        <f t="shared" ca="1" si="151"/>
        <v>0</v>
      </c>
      <c r="AS103" s="387">
        <f t="shared" ca="1" si="151"/>
        <v>0</v>
      </c>
      <c r="AT103" s="387">
        <f t="shared" ca="1" si="152"/>
        <v>0</v>
      </c>
      <c r="AU103" s="387">
        <f t="shared" ca="1" si="152"/>
        <v>0</v>
      </c>
      <c r="AV103" s="387">
        <f t="shared" ca="1" si="152"/>
        <v>0</v>
      </c>
      <c r="AW103" s="387">
        <f t="shared" ca="1" si="152"/>
        <v>0</v>
      </c>
      <c r="AX103" s="387">
        <f t="shared" ca="1" si="152"/>
        <v>0</v>
      </c>
      <c r="AY103" s="387">
        <f t="shared" ca="1" si="152"/>
        <v>0</v>
      </c>
      <c r="AZ103" s="387">
        <f t="shared" ca="1" si="152"/>
        <v>0</v>
      </c>
      <c r="BA103" s="387">
        <f t="shared" ca="1" si="152"/>
        <v>0</v>
      </c>
      <c r="BB103" s="387">
        <f t="shared" ca="1" si="152"/>
        <v>0</v>
      </c>
      <c r="BC103" s="387">
        <f t="shared" ca="1" si="152"/>
        <v>0</v>
      </c>
      <c r="BD103" s="387">
        <f t="shared" ca="1" si="153"/>
        <v>0</v>
      </c>
      <c r="BE103" s="387">
        <f t="shared" ca="1" si="153"/>
        <v>0</v>
      </c>
      <c r="BF103" s="387">
        <f t="shared" ca="1" si="153"/>
        <v>0</v>
      </c>
      <c r="BG103" s="387">
        <f t="shared" ca="1" si="153"/>
        <v>0</v>
      </c>
      <c r="BH103" s="387">
        <f t="shared" ca="1" si="153"/>
        <v>0</v>
      </c>
      <c r="BI103" s="387">
        <f t="shared" ca="1" si="153"/>
        <v>0</v>
      </c>
      <c r="BJ103" s="387">
        <f t="shared" ca="1" si="153"/>
        <v>0</v>
      </c>
      <c r="BK103" s="387">
        <f t="shared" ca="1" si="153"/>
        <v>0</v>
      </c>
      <c r="BL103" s="387">
        <f t="shared" ca="1" si="153"/>
        <v>0</v>
      </c>
      <c r="BM103" s="387">
        <f t="shared" ca="1" si="153"/>
        <v>0</v>
      </c>
      <c r="BN103" s="387">
        <f t="shared" ca="1" si="154"/>
        <v>0</v>
      </c>
      <c r="BO103" s="387">
        <f t="shared" ca="1" si="154"/>
        <v>0</v>
      </c>
      <c r="BP103" s="387">
        <f t="shared" ca="1" si="154"/>
        <v>0</v>
      </c>
      <c r="BQ103" s="387">
        <f t="shared" ca="1" si="154"/>
        <v>0</v>
      </c>
      <c r="BR103" s="387">
        <f t="shared" ca="1" si="154"/>
        <v>0</v>
      </c>
      <c r="BS103" s="387">
        <f t="shared" ca="1" si="154"/>
        <v>0</v>
      </c>
      <c r="BT103" s="387">
        <f t="shared" ca="1" si="154"/>
        <v>0</v>
      </c>
      <c r="BU103" s="387">
        <f t="shared" ca="1" si="154"/>
        <v>0</v>
      </c>
      <c r="BV103" s="387">
        <f t="shared" ca="1" si="154"/>
        <v>0</v>
      </c>
      <c r="BW103" s="387">
        <f t="shared" ca="1" si="154"/>
        <v>0</v>
      </c>
      <c r="BX103" s="387">
        <f t="shared" ca="1" si="154"/>
        <v>0</v>
      </c>
      <c r="BY103" s="387">
        <f t="shared" ca="1" si="154"/>
        <v>0</v>
      </c>
      <c r="BZ103" s="387">
        <f t="shared" ca="1" si="154"/>
        <v>0</v>
      </c>
      <c r="CA103" s="387">
        <f t="shared" ca="1" si="154"/>
        <v>0</v>
      </c>
      <c r="CF103" s="385">
        <f t="shared" ca="1" si="122"/>
        <v>0</v>
      </c>
      <c r="CG103" s="385">
        <f t="shared" ca="1" si="123"/>
        <v>0</v>
      </c>
      <c r="CH103" s="386">
        <f t="shared" si="124"/>
        <v>0</v>
      </c>
      <c r="CI103" s="386">
        <f t="shared" ca="1" si="125"/>
        <v>0</v>
      </c>
      <c r="CJ103" s="386">
        <f t="shared" ca="1" si="126"/>
        <v>0</v>
      </c>
      <c r="CK103" s="389"/>
      <c r="CL103" s="387">
        <f t="shared" ca="1" si="155"/>
        <v>0</v>
      </c>
      <c r="CM103" s="387">
        <f t="shared" ca="1" si="155"/>
        <v>0</v>
      </c>
      <c r="CN103" s="387">
        <f t="shared" ca="1" si="155"/>
        <v>0</v>
      </c>
      <c r="CO103" s="387">
        <f t="shared" ca="1" si="155"/>
        <v>0</v>
      </c>
      <c r="CP103" s="387">
        <f t="shared" ca="1" si="155"/>
        <v>0</v>
      </c>
      <c r="CQ103" s="387">
        <f t="shared" ca="1" si="155"/>
        <v>0</v>
      </c>
      <c r="CR103" s="387">
        <f t="shared" ca="1" si="155"/>
        <v>0</v>
      </c>
      <c r="CS103" s="387">
        <f t="shared" ca="1" si="155"/>
        <v>0</v>
      </c>
      <c r="CT103" s="387">
        <f t="shared" ca="1" si="155"/>
        <v>0</v>
      </c>
      <c r="CU103" s="387">
        <f t="shared" ca="1" si="155"/>
        <v>0</v>
      </c>
      <c r="CV103" s="387">
        <f t="shared" ca="1" si="156"/>
        <v>0</v>
      </c>
      <c r="CW103" s="387">
        <f t="shared" ca="1" si="156"/>
        <v>0</v>
      </c>
      <c r="CX103" s="387">
        <f t="shared" ca="1" si="156"/>
        <v>0</v>
      </c>
      <c r="CY103" s="387">
        <f t="shared" ca="1" si="156"/>
        <v>0</v>
      </c>
      <c r="CZ103" s="387">
        <f t="shared" ca="1" si="156"/>
        <v>0</v>
      </c>
      <c r="DA103" s="387">
        <f t="shared" ca="1" si="156"/>
        <v>0</v>
      </c>
      <c r="DB103" s="387">
        <f t="shared" ca="1" si="156"/>
        <v>0</v>
      </c>
      <c r="DC103" s="387">
        <f t="shared" ca="1" si="156"/>
        <v>0</v>
      </c>
      <c r="DD103" s="387">
        <f t="shared" ca="1" si="156"/>
        <v>0</v>
      </c>
      <c r="DE103" s="387">
        <f t="shared" ca="1" si="156"/>
        <v>0</v>
      </c>
      <c r="DF103" s="387">
        <f t="shared" ca="1" si="157"/>
        <v>0</v>
      </c>
      <c r="DG103" s="387">
        <f t="shared" ca="1" si="157"/>
        <v>0</v>
      </c>
      <c r="DH103" s="387">
        <f t="shared" ca="1" si="157"/>
        <v>0</v>
      </c>
      <c r="DI103" s="387">
        <f t="shared" ca="1" si="157"/>
        <v>0</v>
      </c>
      <c r="DJ103" s="387">
        <f t="shared" ca="1" si="157"/>
        <v>0</v>
      </c>
      <c r="DK103" s="387">
        <f t="shared" ca="1" si="157"/>
        <v>0</v>
      </c>
      <c r="DL103" s="387">
        <f t="shared" ca="1" si="157"/>
        <v>0</v>
      </c>
      <c r="DM103" s="387">
        <f t="shared" ca="1" si="157"/>
        <v>0</v>
      </c>
      <c r="DN103" s="387">
        <f t="shared" ca="1" si="157"/>
        <v>0</v>
      </c>
      <c r="DO103" s="387">
        <f t="shared" ca="1" si="157"/>
        <v>0</v>
      </c>
      <c r="DP103" s="387">
        <f t="shared" ca="1" si="158"/>
        <v>0</v>
      </c>
      <c r="DQ103" s="387">
        <f t="shared" ca="1" si="158"/>
        <v>0</v>
      </c>
      <c r="DR103" s="387">
        <f t="shared" ca="1" si="158"/>
        <v>0</v>
      </c>
      <c r="DS103" s="387">
        <f t="shared" ca="1" si="158"/>
        <v>0</v>
      </c>
      <c r="DT103" s="387">
        <f t="shared" ca="1" si="158"/>
        <v>0</v>
      </c>
      <c r="DU103" s="387">
        <f t="shared" ca="1" si="158"/>
        <v>0</v>
      </c>
      <c r="DV103" s="387">
        <f t="shared" ca="1" si="158"/>
        <v>0</v>
      </c>
      <c r="DW103" s="387">
        <f t="shared" ca="1" si="158"/>
        <v>0</v>
      </c>
      <c r="DX103" s="387">
        <f t="shared" ca="1" si="158"/>
        <v>0</v>
      </c>
      <c r="DY103" s="387">
        <f t="shared" ca="1" si="158"/>
        <v>0</v>
      </c>
      <c r="DZ103" s="387">
        <f t="shared" ca="1" si="159"/>
        <v>0</v>
      </c>
      <c r="EA103" s="387">
        <f t="shared" ca="1" si="159"/>
        <v>0</v>
      </c>
      <c r="EB103" s="387">
        <f t="shared" ca="1" si="159"/>
        <v>0</v>
      </c>
      <c r="EC103" s="387">
        <f t="shared" ca="1" si="159"/>
        <v>0</v>
      </c>
      <c r="ED103" s="387">
        <f t="shared" ca="1" si="159"/>
        <v>0</v>
      </c>
      <c r="EE103" s="387">
        <f t="shared" ca="1" si="159"/>
        <v>0</v>
      </c>
      <c r="EF103" s="387">
        <f t="shared" ca="1" si="159"/>
        <v>0</v>
      </c>
      <c r="EG103" s="387">
        <f t="shared" ca="1" si="159"/>
        <v>0</v>
      </c>
      <c r="EH103" s="387">
        <f t="shared" ca="1" si="159"/>
        <v>0</v>
      </c>
      <c r="EI103" s="387">
        <f t="shared" ca="1" si="159"/>
        <v>0</v>
      </c>
      <c r="EJ103" s="387">
        <f t="shared" ca="1" si="159"/>
        <v>0</v>
      </c>
      <c r="EK103" s="387">
        <f t="shared" ca="1" si="159"/>
        <v>0</v>
      </c>
      <c r="EL103" s="387">
        <f t="shared" ca="1" si="159"/>
        <v>0</v>
      </c>
      <c r="EM103" s="387">
        <f t="shared" ca="1" si="159"/>
        <v>0</v>
      </c>
      <c r="EO103" s="695">
        <f t="shared" si="128"/>
        <v>1</v>
      </c>
      <c r="EP103" s="119">
        <f t="shared" si="129"/>
        <v>1</v>
      </c>
    </row>
    <row r="104" spans="1:146">
      <c r="A104" s="122">
        <v>97</v>
      </c>
      <c r="B104" s="551"/>
      <c r="C104" s="529"/>
      <c r="D104" s="530"/>
      <c r="E104" s="530"/>
      <c r="F104" s="531"/>
      <c r="G104" s="532" t="s">
        <v>381</v>
      </c>
      <c r="H104" s="529"/>
      <c r="I104" s="540"/>
      <c r="J104" s="540"/>
      <c r="K104" s="539"/>
      <c r="L104" s="747">
        <f>IF(ISBLANK(K104),,IF(K104&lt;'Grille des taux interet'!$B$2,'Grille des taux interet'!$C$2,IF(K104&lt;'Grille des taux interet'!$B$3,'Grille des taux interet'!$C$3,IF(K104&lt;'Grille des taux interet'!B$4,'Grille des taux interet'!$C$4,IF(K104&lt;='Grille des taux interet'!$B$5,'Grille des taux interet'!$C$5,"RIEN")))))</f>
        <v>0</v>
      </c>
      <c r="M104" s="602">
        <f t="shared" ref="M104:M135" si="160">H104+I104+J104</f>
        <v>0</v>
      </c>
      <c r="N104" s="663" t="str">
        <f t="shared" si="127"/>
        <v/>
      </c>
      <c r="O104" s="649"/>
      <c r="P104" s="649"/>
      <c r="Q104" s="649"/>
      <c r="R104" s="649"/>
      <c r="S104" s="656"/>
      <c r="T104" s="385">
        <f t="shared" ref="T104:T135" ca="1" si="161">IF(CELL("contenu",E104)&gt;0,IF(dotationanneepleine=1,DATE(YEAR(E104)+1,1,1),E104),0)</f>
        <v>0</v>
      </c>
      <c r="U104" s="385">
        <f t="shared" ref="U104:U135" ca="1" si="162">IF(CELL("contenu",F104)&gt;0,DATE(YEAR(E104)+F104,MONTH(E104),DAY(E104)-1),0)</f>
        <v>0</v>
      </c>
      <c r="V104" s="386">
        <f t="shared" ref="V104:V135" si="163">IF(F104&gt;0,ROUNDUP(C104/F104,2),0)</f>
        <v>0</v>
      </c>
      <c r="W104" s="386">
        <f t="shared" ref="W104:W135" ca="1" si="164">IF(prorata=360,((12-MONTH(T104))*30)+(31-DAY(T104)),MIN(DATE(YEAR(T104),12,31)-T104+1,365))*V104/prorata</f>
        <v>0</v>
      </c>
      <c r="X104" s="386">
        <f t="shared" ref="X104:X135" ca="1" si="165">IF(dotationanneepleine=1,V104,IF((V104-W104)&lt;0.001,0,V104-W104))</f>
        <v>0</v>
      </c>
      <c r="Y104" s="389">
        <f t="shared" ref="Y104:Y135" si="166">YEAR(D104)</f>
        <v>1900</v>
      </c>
      <c r="Z104" s="387">
        <f t="shared" ca="1" si="150"/>
        <v>0</v>
      </c>
      <c r="AA104" s="387">
        <f t="shared" ca="1" si="150"/>
        <v>0</v>
      </c>
      <c r="AB104" s="387">
        <f t="shared" ca="1" si="150"/>
        <v>0</v>
      </c>
      <c r="AC104" s="387">
        <f t="shared" ca="1" si="150"/>
        <v>0</v>
      </c>
      <c r="AD104" s="387">
        <f t="shared" ca="1" si="150"/>
        <v>0</v>
      </c>
      <c r="AE104" s="387">
        <f t="shared" ca="1" si="150"/>
        <v>0</v>
      </c>
      <c r="AF104" s="387">
        <f t="shared" ca="1" si="150"/>
        <v>0</v>
      </c>
      <c r="AG104" s="387">
        <f t="shared" ca="1" si="150"/>
        <v>0</v>
      </c>
      <c r="AH104" s="387">
        <f t="shared" ca="1" si="150"/>
        <v>0</v>
      </c>
      <c r="AI104" s="387">
        <f t="shared" ca="1" si="150"/>
        <v>0</v>
      </c>
      <c r="AJ104" s="387">
        <f t="shared" ca="1" si="151"/>
        <v>0</v>
      </c>
      <c r="AK104" s="387">
        <f t="shared" ca="1" si="151"/>
        <v>0</v>
      </c>
      <c r="AL104" s="387">
        <f t="shared" ca="1" si="151"/>
        <v>0</v>
      </c>
      <c r="AM104" s="387">
        <f t="shared" ca="1" si="151"/>
        <v>0</v>
      </c>
      <c r="AN104" s="387">
        <f t="shared" ca="1" si="151"/>
        <v>0</v>
      </c>
      <c r="AO104" s="387">
        <f t="shared" ca="1" si="151"/>
        <v>0</v>
      </c>
      <c r="AP104" s="387">
        <f t="shared" ca="1" si="151"/>
        <v>0</v>
      </c>
      <c r="AQ104" s="387">
        <f t="shared" ca="1" si="151"/>
        <v>0</v>
      </c>
      <c r="AR104" s="387">
        <f t="shared" ca="1" si="151"/>
        <v>0</v>
      </c>
      <c r="AS104" s="387">
        <f t="shared" ca="1" si="151"/>
        <v>0</v>
      </c>
      <c r="AT104" s="387">
        <f t="shared" ca="1" si="152"/>
        <v>0</v>
      </c>
      <c r="AU104" s="387">
        <f t="shared" ca="1" si="152"/>
        <v>0</v>
      </c>
      <c r="AV104" s="387">
        <f t="shared" ca="1" si="152"/>
        <v>0</v>
      </c>
      <c r="AW104" s="387">
        <f t="shared" ca="1" si="152"/>
        <v>0</v>
      </c>
      <c r="AX104" s="387">
        <f t="shared" ca="1" si="152"/>
        <v>0</v>
      </c>
      <c r="AY104" s="387">
        <f t="shared" ca="1" si="152"/>
        <v>0</v>
      </c>
      <c r="AZ104" s="387">
        <f t="shared" ca="1" si="152"/>
        <v>0</v>
      </c>
      <c r="BA104" s="387">
        <f t="shared" ca="1" si="152"/>
        <v>0</v>
      </c>
      <c r="BB104" s="387">
        <f t="shared" ca="1" si="152"/>
        <v>0</v>
      </c>
      <c r="BC104" s="387">
        <f t="shared" ca="1" si="152"/>
        <v>0</v>
      </c>
      <c r="BD104" s="387">
        <f t="shared" ca="1" si="153"/>
        <v>0</v>
      </c>
      <c r="BE104" s="387">
        <f t="shared" ca="1" si="153"/>
        <v>0</v>
      </c>
      <c r="BF104" s="387">
        <f t="shared" ca="1" si="153"/>
        <v>0</v>
      </c>
      <c r="BG104" s="387">
        <f t="shared" ca="1" si="153"/>
        <v>0</v>
      </c>
      <c r="BH104" s="387">
        <f t="shared" ca="1" si="153"/>
        <v>0</v>
      </c>
      <c r="BI104" s="387">
        <f t="shared" ca="1" si="153"/>
        <v>0</v>
      </c>
      <c r="BJ104" s="387">
        <f t="shared" ca="1" si="153"/>
        <v>0</v>
      </c>
      <c r="BK104" s="387">
        <f t="shared" ca="1" si="153"/>
        <v>0</v>
      </c>
      <c r="BL104" s="387">
        <f t="shared" ca="1" si="153"/>
        <v>0</v>
      </c>
      <c r="BM104" s="387">
        <f t="shared" ca="1" si="153"/>
        <v>0</v>
      </c>
      <c r="BN104" s="387">
        <f t="shared" ca="1" si="154"/>
        <v>0</v>
      </c>
      <c r="BO104" s="387">
        <f t="shared" ca="1" si="154"/>
        <v>0</v>
      </c>
      <c r="BP104" s="387">
        <f t="shared" ca="1" si="154"/>
        <v>0</v>
      </c>
      <c r="BQ104" s="387">
        <f t="shared" ca="1" si="154"/>
        <v>0</v>
      </c>
      <c r="BR104" s="387">
        <f t="shared" ca="1" si="154"/>
        <v>0</v>
      </c>
      <c r="BS104" s="387">
        <f t="shared" ca="1" si="154"/>
        <v>0</v>
      </c>
      <c r="BT104" s="387">
        <f t="shared" ca="1" si="154"/>
        <v>0</v>
      </c>
      <c r="BU104" s="387">
        <f t="shared" ca="1" si="154"/>
        <v>0</v>
      </c>
      <c r="BV104" s="387">
        <f t="shared" ca="1" si="154"/>
        <v>0</v>
      </c>
      <c r="BW104" s="387">
        <f t="shared" ca="1" si="154"/>
        <v>0</v>
      </c>
      <c r="BX104" s="387">
        <f t="shared" ca="1" si="154"/>
        <v>0</v>
      </c>
      <c r="BY104" s="387">
        <f t="shared" ca="1" si="154"/>
        <v>0</v>
      </c>
      <c r="BZ104" s="387">
        <f t="shared" ca="1" si="154"/>
        <v>0</v>
      </c>
      <c r="CA104" s="387">
        <f t="shared" ca="1" si="154"/>
        <v>0</v>
      </c>
      <c r="CF104" s="385">
        <f t="shared" ref="CF104:CF135" ca="1" si="167">IF(CELL("contenu",E104)&gt;0,IF(dotationanneepleine=1,DATE(YEAR(E104)+1,1,1),E104),0)</f>
        <v>0</v>
      </c>
      <c r="CG104" s="385">
        <f t="shared" ref="CG104:CG135" ca="1" si="168">IF(CELL("contenu",F104)&gt;0,DATE(YEAR(E104)+BM104,MONTH(E104),DAY(E104)-1),0)</f>
        <v>0</v>
      </c>
      <c r="CH104" s="386">
        <f t="shared" ref="CH104:CH135" si="169">IF(F104&gt;0,ROUNDUP(I104/F104,2),0)</f>
        <v>0</v>
      </c>
      <c r="CI104" s="386">
        <f t="shared" ref="CI104:CI135" ca="1" si="170">IF(prorata=360,((12-MONTH(T104))*30)+(31-DAY(T104)),MIN(DATE(YEAR(T104),12,31)-T104+1,365))*CH104/prorata</f>
        <v>0</v>
      </c>
      <c r="CJ104" s="386">
        <f t="shared" ref="CJ104:CJ135" ca="1" si="171">IF(dotationanneepleine=1,CH104,IF((CH104-CI104)&lt;0.001,0,CH104-CI104))</f>
        <v>0</v>
      </c>
      <c r="CK104" s="389"/>
      <c r="CL104" s="387">
        <f t="shared" ca="1" si="155"/>
        <v>0</v>
      </c>
      <c r="CM104" s="387">
        <f t="shared" ca="1" si="155"/>
        <v>0</v>
      </c>
      <c r="CN104" s="387">
        <f t="shared" ca="1" si="155"/>
        <v>0</v>
      </c>
      <c r="CO104" s="387">
        <f t="shared" ca="1" si="155"/>
        <v>0</v>
      </c>
      <c r="CP104" s="387">
        <f t="shared" ca="1" si="155"/>
        <v>0</v>
      </c>
      <c r="CQ104" s="387">
        <f t="shared" ca="1" si="155"/>
        <v>0</v>
      </c>
      <c r="CR104" s="387">
        <f t="shared" ca="1" si="155"/>
        <v>0</v>
      </c>
      <c r="CS104" s="387">
        <f t="shared" ca="1" si="155"/>
        <v>0</v>
      </c>
      <c r="CT104" s="387">
        <f t="shared" ca="1" si="155"/>
        <v>0</v>
      </c>
      <c r="CU104" s="387">
        <f t="shared" ca="1" si="155"/>
        <v>0</v>
      </c>
      <c r="CV104" s="387">
        <f t="shared" ca="1" si="156"/>
        <v>0</v>
      </c>
      <c r="CW104" s="387">
        <f t="shared" ca="1" si="156"/>
        <v>0</v>
      </c>
      <c r="CX104" s="387">
        <f t="shared" ca="1" si="156"/>
        <v>0</v>
      </c>
      <c r="CY104" s="387">
        <f t="shared" ca="1" si="156"/>
        <v>0</v>
      </c>
      <c r="CZ104" s="387">
        <f t="shared" ca="1" si="156"/>
        <v>0</v>
      </c>
      <c r="DA104" s="387">
        <f t="shared" ca="1" si="156"/>
        <v>0</v>
      </c>
      <c r="DB104" s="387">
        <f t="shared" ca="1" si="156"/>
        <v>0</v>
      </c>
      <c r="DC104" s="387">
        <f t="shared" ca="1" si="156"/>
        <v>0</v>
      </c>
      <c r="DD104" s="387">
        <f t="shared" ca="1" si="156"/>
        <v>0</v>
      </c>
      <c r="DE104" s="387">
        <f t="shared" ca="1" si="156"/>
        <v>0</v>
      </c>
      <c r="DF104" s="387">
        <f t="shared" ca="1" si="157"/>
        <v>0</v>
      </c>
      <c r="DG104" s="387">
        <f t="shared" ca="1" si="157"/>
        <v>0</v>
      </c>
      <c r="DH104" s="387">
        <f t="shared" ca="1" si="157"/>
        <v>0</v>
      </c>
      <c r="DI104" s="387">
        <f t="shared" ca="1" si="157"/>
        <v>0</v>
      </c>
      <c r="DJ104" s="387">
        <f t="shared" ca="1" si="157"/>
        <v>0</v>
      </c>
      <c r="DK104" s="387">
        <f t="shared" ca="1" si="157"/>
        <v>0</v>
      </c>
      <c r="DL104" s="387">
        <f t="shared" ca="1" si="157"/>
        <v>0</v>
      </c>
      <c r="DM104" s="387">
        <f t="shared" ca="1" si="157"/>
        <v>0</v>
      </c>
      <c r="DN104" s="387">
        <f t="shared" ca="1" si="157"/>
        <v>0</v>
      </c>
      <c r="DO104" s="387">
        <f t="shared" ca="1" si="157"/>
        <v>0</v>
      </c>
      <c r="DP104" s="387">
        <f t="shared" ca="1" si="158"/>
        <v>0</v>
      </c>
      <c r="DQ104" s="387">
        <f t="shared" ca="1" si="158"/>
        <v>0</v>
      </c>
      <c r="DR104" s="387">
        <f t="shared" ca="1" si="158"/>
        <v>0</v>
      </c>
      <c r="DS104" s="387">
        <f t="shared" ca="1" si="158"/>
        <v>0</v>
      </c>
      <c r="DT104" s="387">
        <f t="shared" ca="1" si="158"/>
        <v>0</v>
      </c>
      <c r="DU104" s="387">
        <f t="shared" ca="1" si="158"/>
        <v>0</v>
      </c>
      <c r="DV104" s="387">
        <f t="shared" ca="1" si="158"/>
        <v>0</v>
      </c>
      <c r="DW104" s="387">
        <f t="shared" ca="1" si="158"/>
        <v>0</v>
      </c>
      <c r="DX104" s="387">
        <f t="shared" ca="1" si="158"/>
        <v>0</v>
      </c>
      <c r="DY104" s="387">
        <f t="shared" ca="1" si="158"/>
        <v>0</v>
      </c>
      <c r="DZ104" s="387">
        <f t="shared" ca="1" si="159"/>
        <v>0</v>
      </c>
      <c r="EA104" s="387">
        <f t="shared" ca="1" si="159"/>
        <v>0</v>
      </c>
      <c r="EB104" s="387">
        <f t="shared" ca="1" si="159"/>
        <v>0</v>
      </c>
      <c r="EC104" s="387">
        <f t="shared" ca="1" si="159"/>
        <v>0</v>
      </c>
      <c r="ED104" s="387">
        <f t="shared" ca="1" si="159"/>
        <v>0</v>
      </c>
      <c r="EE104" s="387">
        <f t="shared" ca="1" si="159"/>
        <v>0</v>
      </c>
      <c r="EF104" s="387">
        <f t="shared" ca="1" si="159"/>
        <v>0</v>
      </c>
      <c r="EG104" s="387">
        <f t="shared" ca="1" si="159"/>
        <v>0</v>
      </c>
      <c r="EH104" s="387">
        <f t="shared" ca="1" si="159"/>
        <v>0</v>
      </c>
      <c r="EI104" s="387">
        <f t="shared" ca="1" si="159"/>
        <v>0</v>
      </c>
      <c r="EJ104" s="387">
        <f t="shared" ca="1" si="159"/>
        <v>0</v>
      </c>
      <c r="EK104" s="387">
        <f t="shared" ca="1" si="159"/>
        <v>0</v>
      </c>
      <c r="EL104" s="387">
        <f t="shared" ca="1" si="159"/>
        <v>0</v>
      </c>
      <c r="EM104" s="387">
        <f t="shared" ca="1" si="159"/>
        <v>0</v>
      </c>
      <c r="EO104" s="695">
        <f t="shared" si="128"/>
        <v>1</v>
      </c>
      <c r="EP104" s="119">
        <f t="shared" si="129"/>
        <v>1</v>
      </c>
    </row>
    <row r="105" spans="1:146">
      <c r="A105" s="122">
        <v>98</v>
      </c>
      <c r="B105" s="551"/>
      <c r="C105" s="529"/>
      <c r="D105" s="530"/>
      <c r="E105" s="530"/>
      <c r="F105" s="531"/>
      <c r="G105" s="532" t="s">
        <v>381</v>
      </c>
      <c r="H105" s="529"/>
      <c r="I105" s="540"/>
      <c r="J105" s="540"/>
      <c r="K105" s="539"/>
      <c r="L105" s="747">
        <f>IF(ISBLANK(K105),,IF(K105&lt;'Grille des taux interet'!$B$2,'Grille des taux interet'!$C$2,IF(K105&lt;'Grille des taux interet'!$B$3,'Grille des taux interet'!$C$3,IF(K105&lt;'Grille des taux interet'!B$4,'Grille des taux interet'!$C$4,IF(K105&lt;='Grille des taux interet'!$B$5,'Grille des taux interet'!$C$5,"RIEN")))))</f>
        <v>0</v>
      </c>
      <c r="M105" s="602">
        <f t="shared" si="160"/>
        <v>0</v>
      </c>
      <c r="N105" s="663" t="str">
        <f t="shared" si="127"/>
        <v/>
      </c>
      <c r="O105" s="649"/>
      <c r="P105" s="649"/>
      <c r="Q105" s="649"/>
      <c r="R105" s="649"/>
      <c r="S105" s="656"/>
      <c r="T105" s="385">
        <f t="shared" ca="1" si="161"/>
        <v>0</v>
      </c>
      <c r="U105" s="385">
        <f t="shared" ca="1" si="162"/>
        <v>0</v>
      </c>
      <c r="V105" s="386">
        <f t="shared" si="163"/>
        <v>0</v>
      </c>
      <c r="W105" s="386">
        <f t="shared" ca="1" si="164"/>
        <v>0</v>
      </c>
      <c r="X105" s="386">
        <f t="shared" ca="1" si="165"/>
        <v>0</v>
      </c>
      <c r="Y105" s="389">
        <f t="shared" si="166"/>
        <v>1900</v>
      </c>
      <c r="Z105" s="387">
        <f t="shared" ca="1" si="150"/>
        <v>0</v>
      </c>
      <c r="AA105" s="387">
        <f t="shared" ca="1" si="150"/>
        <v>0</v>
      </c>
      <c r="AB105" s="387">
        <f t="shared" ca="1" si="150"/>
        <v>0</v>
      </c>
      <c r="AC105" s="387">
        <f t="shared" ca="1" si="150"/>
        <v>0</v>
      </c>
      <c r="AD105" s="387">
        <f t="shared" ca="1" si="150"/>
        <v>0</v>
      </c>
      <c r="AE105" s="387">
        <f t="shared" ca="1" si="150"/>
        <v>0</v>
      </c>
      <c r="AF105" s="387">
        <f t="shared" ca="1" si="150"/>
        <v>0</v>
      </c>
      <c r="AG105" s="387">
        <f t="shared" ca="1" si="150"/>
        <v>0</v>
      </c>
      <c r="AH105" s="387">
        <f t="shared" ca="1" si="150"/>
        <v>0</v>
      </c>
      <c r="AI105" s="387">
        <f t="shared" ca="1" si="150"/>
        <v>0</v>
      </c>
      <c r="AJ105" s="387">
        <f t="shared" ca="1" si="151"/>
        <v>0</v>
      </c>
      <c r="AK105" s="387">
        <f t="shared" ca="1" si="151"/>
        <v>0</v>
      </c>
      <c r="AL105" s="387">
        <f t="shared" ca="1" si="151"/>
        <v>0</v>
      </c>
      <c r="AM105" s="387">
        <f t="shared" ca="1" si="151"/>
        <v>0</v>
      </c>
      <c r="AN105" s="387">
        <f t="shared" ca="1" si="151"/>
        <v>0</v>
      </c>
      <c r="AO105" s="387">
        <f t="shared" ca="1" si="151"/>
        <v>0</v>
      </c>
      <c r="AP105" s="387">
        <f t="shared" ca="1" si="151"/>
        <v>0</v>
      </c>
      <c r="AQ105" s="387">
        <f t="shared" ca="1" si="151"/>
        <v>0</v>
      </c>
      <c r="AR105" s="387">
        <f t="shared" ca="1" si="151"/>
        <v>0</v>
      </c>
      <c r="AS105" s="387">
        <f t="shared" ca="1" si="151"/>
        <v>0</v>
      </c>
      <c r="AT105" s="387">
        <f t="shared" ca="1" si="152"/>
        <v>0</v>
      </c>
      <c r="AU105" s="387">
        <f t="shared" ca="1" si="152"/>
        <v>0</v>
      </c>
      <c r="AV105" s="387">
        <f t="shared" ca="1" si="152"/>
        <v>0</v>
      </c>
      <c r="AW105" s="387">
        <f t="shared" ca="1" si="152"/>
        <v>0</v>
      </c>
      <c r="AX105" s="387">
        <f t="shared" ca="1" si="152"/>
        <v>0</v>
      </c>
      <c r="AY105" s="387">
        <f t="shared" ca="1" si="152"/>
        <v>0</v>
      </c>
      <c r="AZ105" s="387">
        <f t="shared" ca="1" si="152"/>
        <v>0</v>
      </c>
      <c r="BA105" s="387">
        <f t="shared" ca="1" si="152"/>
        <v>0</v>
      </c>
      <c r="BB105" s="387">
        <f t="shared" ca="1" si="152"/>
        <v>0</v>
      </c>
      <c r="BC105" s="387">
        <f t="shared" ca="1" si="152"/>
        <v>0</v>
      </c>
      <c r="BD105" s="387">
        <f t="shared" ca="1" si="153"/>
        <v>0</v>
      </c>
      <c r="BE105" s="387">
        <f t="shared" ca="1" si="153"/>
        <v>0</v>
      </c>
      <c r="BF105" s="387">
        <f t="shared" ca="1" si="153"/>
        <v>0</v>
      </c>
      <c r="BG105" s="387">
        <f t="shared" ca="1" si="153"/>
        <v>0</v>
      </c>
      <c r="BH105" s="387">
        <f t="shared" ca="1" si="153"/>
        <v>0</v>
      </c>
      <c r="BI105" s="387">
        <f t="shared" ca="1" si="153"/>
        <v>0</v>
      </c>
      <c r="BJ105" s="387">
        <f t="shared" ca="1" si="153"/>
        <v>0</v>
      </c>
      <c r="BK105" s="387">
        <f t="shared" ca="1" si="153"/>
        <v>0</v>
      </c>
      <c r="BL105" s="387">
        <f t="shared" ca="1" si="153"/>
        <v>0</v>
      </c>
      <c r="BM105" s="387">
        <f t="shared" ca="1" si="153"/>
        <v>0</v>
      </c>
      <c r="BN105" s="387">
        <f t="shared" ca="1" si="154"/>
        <v>0</v>
      </c>
      <c r="BO105" s="387">
        <f t="shared" ca="1" si="154"/>
        <v>0</v>
      </c>
      <c r="BP105" s="387">
        <f t="shared" ca="1" si="154"/>
        <v>0</v>
      </c>
      <c r="BQ105" s="387">
        <f t="shared" ca="1" si="154"/>
        <v>0</v>
      </c>
      <c r="BR105" s="387">
        <f t="shared" ca="1" si="154"/>
        <v>0</v>
      </c>
      <c r="BS105" s="387">
        <f t="shared" ca="1" si="154"/>
        <v>0</v>
      </c>
      <c r="BT105" s="387">
        <f t="shared" ca="1" si="154"/>
        <v>0</v>
      </c>
      <c r="BU105" s="387">
        <f t="shared" ca="1" si="154"/>
        <v>0</v>
      </c>
      <c r="BV105" s="387">
        <f t="shared" ca="1" si="154"/>
        <v>0</v>
      </c>
      <c r="BW105" s="387">
        <f t="shared" ca="1" si="154"/>
        <v>0</v>
      </c>
      <c r="BX105" s="387">
        <f t="shared" ca="1" si="154"/>
        <v>0</v>
      </c>
      <c r="BY105" s="387">
        <f t="shared" ca="1" si="154"/>
        <v>0</v>
      </c>
      <c r="BZ105" s="387">
        <f t="shared" ca="1" si="154"/>
        <v>0</v>
      </c>
      <c r="CA105" s="387">
        <f t="shared" ca="1" si="154"/>
        <v>0</v>
      </c>
      <c r="CF105" s="385">
        <f t="shared" ca="1" si="167"/>
        <v>0</v>
      </c>
      <c r="CG105" s="385">
        <f t="shared" ca="1" si="168"/>
        <v>0</v>
      </c>
      <c r="CH105" s="386">
        <f t="shared" si="169"/>
        <v>0</v>
      </c>
      <c r="CI105" s="386">
        <f t="shared" ca="1" si="170"/>
        <v>0</v>
      </c>
      <c r="CJ105" s="386">
        <f t="shared" ca="1" si="171"/>
        <v>0</v>
      </c>
      <c r="CK105" s="389"/>
      <c r="CL105" s="387">
        <f t="shared" ca="1" si="155"/>
        <v>0</v>
      </c>
      <c r="CM105" s="387">
        <f t="shared" ca="1" si="155"/>
        <v>0</v>
      </c>
      <c r="CN105" s="387">
        <f t="shared" ca="1" si="155"/>
        <v>0</v>
      </c>
      <c r="CO105" s="387">
        <f t="shared" ca="1" si="155"/>
        <v>0</v>
      </c>
      <c r="CP105" s="387">
        <f t="shared" ca="1" si="155"/>
        <v>0</v>
      </c>
      <c r="CQ105" s="387">
        <f t="shared" ca="1" si="155"/>
        <v>0</v>
      </c>
      <c r="CR105" s="387">
        <f t="shared" ca="1" si="155"/>
        <v>0</v>
      </c>
      <c r="CS105" s="387">
        <f t="shared" ca="1" si="155"/>
        <v>0</v>
      </c>
      <c r="CT105" s="387">
        <f t="shared" ca="1" si="155"/>
        <v>0</v>
      </c>
      <c r="CU105" s="387">
        <f t="shared" ca="1" si="155"/>
        <v>0</v>
      </c>
      <c r="CV105" s="387">
        <f t="shared" ca="1" si="156"/>
        <v>0</v>
      </c>
      <c r="CW105" s="387">
        <f t="shared" ca="1" si="156"/>
        <v>0</v>
      </c>
      <c r="CX105" s="387">
        <f t="shared" ca="1" si="156"/>
        <v>0</v>
      </c>
      <c r="CY105" s="387">
        <f t="shared" ca="1" si="156"/>
        <v>0</v>
      </c>
      <c r="CZ105" s="387">
        <f t="shared" ca="1" si="156"/>
        <v>0</v>
      </c>
      <c r="DA105" s="387">
        <f t="shared" ca="1" si="156"/>
        <v>0</v>
      </c>
      <c r="DB105" s="387">
        <f t="shared" ca="1" si="156"/>
        <v>0</v>
      </c>
      <c r="DC105" s="387">
        <f t="shared" ca="1" si="156"/>
        <v>0</v>
      </c>
      <c r="DD105" s="387">
        <f t="shared" ca="1" si="156"/>
        <v>0</v>
      </c>
      <c r="DE105" s="387">
        <f t="shared" ca="1" si="156"/>
        <v>0</v>
      </c>
      <c r="DF105" s="387">
        <f t="shared" ca="1" si="157"/>
        <v>0</v>
      </c>
      <c r="DG105" s="387">
        <f t="shared" ca="1" si="157"/>
        <v>0</v>
      </c>
      <c r="DH105" s="387">
        <f t="shared" ca="1" si="157"/>
        <v>0</v>
      </c>
      <c r="DI105" s="387">
        <f t="shared" ca="1" si="157"/>
        <v>0</v>
      </c>
      <c r="DJ105" s="387">
        <f t="shared" ca="1" si="157"/>
        <v>0</v>
      </c>
      <c r="DK105" s="387">
        <f t="shared" ca="1" si="157"/>
        <v>0</v>
      </c>
      <c r="DL105" s="387">
        <f t="shared" ca="1" si="157"/>
        <v>0</v>
      </c>
      <c r="DM105" s="387">
        <f t="shared" ca="1" si="157"/>
        <v>0</v>
      </c>
      <c r="DN105" s="387">
        <f t="shared" ca="1" si="157"/>
        <v>0</v>
      </c>
      <c r="DO105" s="387">
        <f t="shared" ca="1" si="157"/>
        <v>0</v>
      </c>
      <c r="DP105" s="387">
        <f t="shared" ca="1" si="158"/>
        <v>0</v>
      </c>
      <c r="DQ105" s="387">
        <f t="shared" ca="1" si="158"/>
        <v>0</v>
      </c>
      <c r="DR105" s="387">
        <f t="shared" ca="1" si="158"/>
        <v>0</v>
      </c>
      <c r="DS105" s="387">
        <f t="shared" ca="1" si="158"/>
        <v>0</v>
      </c>
      <c r="DT105" s="387">
        <f t="shared" ca="1" si="158"/>
        <v>0</v>
      </c>
      <c r="DU105" s="387">
        <f t="shared" ca="1" si="158"/>
        <v>0</v>
      </c>
      <c r="DV105" s="387">
        <f t="shared" ca="1" si="158"/>
        <v>0</v>
      </c>
      <c r="DW105" s="387">
        <f t="shared" ca="1" si="158"/>
        <v>0</v>
      </c>
      <c r="DX105" s="387">
        <f t="shared" ca="1" si="158"/>
        <v>0</v>
      </c>
      <c r="DY105" s="387">
        <f t="shared" ca="1" si="158"/>
        <v>0</v>
      </c>
      <c r="DZ105" s="387">
        <f t="shared" ca="1" si="159"/>
        <v>0</v>
      </c>
      <c r="EA105" s="387">
        <f t="shared" ca="1" si="159"/>
        <v>0</v>
      </c>
      <c r="EB105" s="387">
        <f t="shared" ca="1" si="159"/>
        <v>0</v>
      </c>
      <c r="EC105" s="387">
        <f t="shared" ca="1" si="159"/>
        <v>0</v>
      </c>
      <c r="ED105" s="387">
        <f t="shared" ca="1" si="159"/>
        <v>0</v>
      </c>
      <c r="EE105" s="387">
        <f t="shared" ca="1" si="159"/>
        <v>0</v>
      </c>
      <c r="EF105" s="387">
        <f t="shared" ca="1" si="159"/>
        <v>0</v>
      </c>
      <c r="EG105" s="387">
        <f t="shared" ca="1" si="159"/>
        <v>0</v>
      </c>
      <c r="EH105" s="387">
        <f t="shared" ca="1" si="159"/>
        <v>0</v>
      </c>
      <c r="EI105" s="387">
        <f t="shared" ca="1" si="159"/>
        <v>0</v>
      </c>
      <c r="EJ105" s="387">
        <f t="shared" ca="1" si="159"/>
        <v>0</v>
      </c>
      <c r="EK105" s="387">
        <f t="shared" ca="1" si="159"/>
        <v>0</v>
      </c>
      <c r="EL105" s="387">
        <f t="shared" ca="1" si="159"/>
        <v>0</v>
      </c>
      <c r="EM105" s="387">
        <f t="shared" ca="1" si="159"/>
        <v>0</v>
      </c>
      <c r="EO105" s="695">
        <f t="shared" si="128"/>
        <v>1</v>
      </c>
      <c r="EP105" s="119">
        <f t="shared" si="129"/>
        <v>1</v>
      </c>
    </row>
    <row r="106" spans="1:146">
      <c r="A106" s="122">
        <v>99</v>
      </c>
      <c r="B106" s="550"/>
      <c r="C106" s="529"/>
      <c r="D106" s="530"/>
      <c r="E106" s="530"/>
      <c r="F106" s="531"/>
      <c r="G106" s="532" t="s">
        <v>381</v>
      </c>
      <c r="H106" s="529"/>
      <c r="I106" s="540"/>
      <c r="J106" s="540"/>
      <c r="K106" s="539"/>
      <c r="L106" s="747">
        <f>IF(ISBLANK(K106),,IF(K106&lt;'Grille des taux interet'!$B$2,'Grille des taux interet'!$C$2,IF(K106&lt;'Grille des taux interet'!$B$3,'Grille des taux interet'!$C$3,IF(K106&lt;'Grille des taux interet'!B$4,'Grille des taux interet'!$C$4,IF(K106&lt;='Grille des taux interet'!$B$5,'Grille des taux interet'!$C$5,"RIEN")))))</f>
        <v>0</v>
      </c>
      <c r="M106" s="602">
        <f t="shared" si="160"/>
        <v>0</v>
      </c>
      <c r="N106" s="663" t="str">
        <f t="shared" si="127"/>
        <v/>
      </c>
      <c r="O106" s="649"/>
      <c r="P106" s="649"/>
      <c r="Q106" s="649"/>
      <c r="R106" s="649"/>
      <c r="S106" s="656"/>
      <c r="T106" s="385">
        <f t="shared" ca="1" si="161"/>
        <v>0</v>
      </c>
      <c r="U106" s="385">
        <f t="shared" ca="1" si="162"/>
        <v>0</v>
      </c>
      <c r="V106" s="386">
        <f t="shared" si="163"/>
        <v>0</v>
      </c>
      <c r="W106" s="386">
        <f t="shared" ca="1" si="164"/>
        <v>0</v>
      </c>
      <c r="X106" s="386">
        <f t="shared" ca="1" si="165"/>
        <v>0</v>
      </c>
      <c r="Y106" s="389">
        <f t="shared" si="166"/>
        <v>1900</v>
      </c>
      <c r="Z106" s="387">
        <f t="shared" ca="1" si="150"/>
        <v>0</v>
      </c>
      <c r="AA106" s="387">
        <f t="shared" ca="1" si="150"/>
        <v>0</v>
      </c>
      <c r="AB106" s="387">
        <f t="shared" ca="1" si="150"/>
        <v>0</v>
      </c>
      <c r="AC106" s="387">
        <f t="shared" ca="1" si="150"/>
        <v>0</v>
      </c>
      <c r="AD106" s="387">
        <f t="shared" ca="1" si="150"/>
        <v>0</v>
      </c>
      <c r="AE106" s="387">
        <f t="shared" ca="1" si="150"/>
        <v>0</v>
      </c>
      <c r="AF106" s="387">
        <f t="shared" ca="1" si="150"/>
        <v>0</v>
      </c>
      <c r="AG106" s="387">
        <f t="shared" ca="1" si="150"/>
        <v>0</v>
      </c>
      <c r="AH106" s="387">
        <f t="shared" ca="1" si="150"/>
        <v>0</v>
      </c>
      <c r="AI106" s="387">
        <f t="shared" ca="1" si="150"/>
        <v>0</v>
      </c>
      <c r="AJ106" s="387">
        <f t="shared" ca="1" si="151"/>
        <v>0</v>
      </c>
      <c r="AK106" s="387">
        <f t="shared" ca="1" si="151"/>
        <v>0</v>
      </c>
      <c r="AL106" s="387">
        <f t="shared" ca="1" si="151"/>
        <v>0</v>
      </c>
      <c r="AM106" s="387">
        <f t="shared" ca="1" si="151"/>
        <v>0</v>
      </c>
      <c r="AN106" s="387">
        <f t="shared" ca="1" si="151"/>
        <v>0</v>
      </c>
      <c r="AO106" s="387">
        <f t="shared" ca="1" si="151"/>
        <v>0</v>
      </c>
      <c r="AP106" s="387">
        <f t="shared" ca="1" si="151"/>
        <v>0</v>
      </c>
      <c r="AQ106" s="387">
        <f t="shared" ca="1" si="151"/>
        <v>0</v>
      </c>
      <c r="AR106" s="387">
        <f t="shared" ca="1" si="151"/>
        <v>0</v>
      </c>
      <c r="AS106" s="387">
        <f t="shared" ca="1" si="151"/>
        <v>0</v>
      </c>
      <c r="AT106" s="387">
        <f t="shared" ca="1" si="152"/>
        <v>0</v>
      </c>
      <c r="AU106" s="387">
        <f t="shared" ca="1" si="152"/>
        <v>0</v>
      </c>
      <c r="AV106" s="387">
        <f t="shared" ca="1" si="152"/>
        <v>0</v>
      </c>
      <c r="AW106" s="387">
        <f t="shared" ca="1" si="152"/>
        <v>0</v>
      </c>
      <c r="AX106" s="387">
        <f t="shared" ca="1" si="152"/>
        <v>0</v>
      </c>
      <c r="AY106" s="387">
        <f t="shared" ca="1" si="152"/>
        <v>0</v>
      </c>
      <c r="AZ106" s="387">
        <f t="shared" ca="1" si="152"/>
        <v>0</v>
      </c>
      <c r="BA106" s="387">
        <f t="shared" ca="1" si="152"/>
        <v>0</v>
      </c>
      <c r="BB106" s="387">
        <f t="shared" ca="1" si="152"/>
        <v>0</v>
      </c>
      <c r="BC106" s="387">
        <f t="shared" ca="1" si="152"/>
        <v>0</v>
      </c>
      <c r="BD106" s="387">
        <f t="shared" ca="1" si="153"/>
        <v>0</v>
      </c>
      <c r="BE106" s="387">
        <f t="shared" ca="1" si="153"/>
        <v>0</v>
      </c>
      <c r="BF106" s="387">
        <f t="shared" ca="1" si="153"/>
        <v>0</v>
      </c>
      <c r="BG106" s="387">
        <f t="shared" ca="1" si="153"/>
        <v>0</v>
      </c>
      <c r="BH106" s="387">
        <f t="shared" ca="1" si="153"/>
        <v>0</v>
      </c>
      <c r="BI106" s="387">
        <f t="shared" ca="1" si="153"/>
        <v>0</v>
      </c>
      <c r="BJ106" s="387">
        <f t="shared" ca="1" si="153"/>
        <v>0</v>
      </c>
      <c r="BK106" s="387">
        <f t="shared" ca="1" si="153"/>
        <v>0</v>
      </c>
      <c r="BL106" s="387">
        <f t="shared" ca="1" si="153"/>
        <v>0</v>
      </c>
      <c r="BM106" s="387">
        <f t="shared" ca="1" si="153"/>
        <v>0</v>
      </c>
      <c r="BN106" s="387">
        <f t="shared" ca="1" si="154"/>
        <v>0</v>
      </c>
      <c r="BO106" s="387">
        <f t="shared" ca="1" si="154"/>
        <v>0</v>
      </c>
      <c r="BP106" s="387">
        <f t="shared" ca="1" si="154"/>
        <v>0</v>
      </c>
      <c r="BQ106" s="387">
        <f t="shared" ca="1" si="154"/>
        <v>0</v>
      </c>
      <c r="BR106" s="387">
        <f t="shared" ca="1" si="154"/>
        <v>0</v>
      </c>
      <c r="BS106" s="387">
        <f t="shared" ca="1" si="154"/>
        <v>0</v>
      </c>
      <c r="BT106" s="387">
        <f t="shared" ca="1" si="154"/>
        <v>0</v>
      </c>
      <c r="BU106" s="387">
        <f t="shared" ca="1" si="154"/>
        <v>0</v>
      </c>
      <c r="BV106" s="387">
        <f t="shared" ca="1" si="154"/>
        <v>0</v>
      </c>
      <c r="BW106" s="387">
        <f t="shared" ca="1" si="154"/>
        <v>0</v>
      </c>
      <c r="BX106" s="387">
        <f t="shared" ca="1" si="154"/>
        <v>0</v>
      </c>
      <c r="BY106" s="387">
        <f t="shared" ca="1" si="154"/>
        <v>0</v>
      </c>
      <c r="BZ106" s="387">
        <f t="shared" ca="1" si="154"/>
        <v>0</v>
      </c>
      <c r="CA106" s="387">
        <f t="shared" ca="1" si="154"/>
        <v>0</v>
      </c>
      <c r="CF106" s="385">
        <f t="shared" ca="1" si="167"/>
        <v>0</v>
      </c>
      <c r="CG106" s="385">
        <f t="shared" ca="1" si="168"/>
        <v>0</v>
      </c>
      <c r="CH106" s="386">
        <f t="shared" si="169"/>
        <v>0</v>
      </c>
      <c r="CI106" s="386">
        <f t="shared" ca="1" si="170"/>
        <v>0</v>
      </c>
      <c r="CJ106" s="386">
        <f t="shared" ca="1" si="171"/>
        <v>0</v>
      </c>
      <c r="CK106" s="389"/>
      <c r="CL106" s="387">
        <f t="shared" ca="1" si="155"/>
        <v>0</v>
      </c>
      <c r="CM106" s="387">
        <f t="shared" ca="1" si="155"/>
        <v>0</v>
      </c>
      <c r="CN106" s="387">
        <f t="shared" ca="1" si="155"/>
        <v>0</v>
      </c>
      <c r="CO106" s="387">
        <f t="shared" ca="1" si="155"/>
        <v>0</v>
      </c>
      <c r="CP106" s="387">
        <f t="shared" ca="1" si="155"/>
        <v>0</v>
      </c>
      <c r="CQ106" s="387">
        <f t="shared" ca="1" si="155"/>
        <v>0</v>
      </c>
      <c r="CR106" s="387">
        <f t="shared" ca="1" si="155"/>
        <v>0</v>
      </c>
      <c r="CS106" s="387">
        <f t="shared" ca="1" si="155"/>
        <v>0</v>
      </c>
      <c r="CT106" s="387">
        <f t="shared" ca="1" si="155"/>
        <v>0</v>
      </c>
      <c r="CU106" s="387">
        <f t="shared" ca="1" si="155"/>
        <v>0</v>
      </c>
      <c r="CV106" s="387">
        <f t="shared" ca="1" si="156"/>
        <v>0</v>
      </c>
      <c r="CW106" s="387">
        <f t="shared" ca="1" si="156"/>
        <v>0</v>
      </c>
      <c r="CX106" s="387">
        <f t="shared" ca="1" si="156"/>
        <v>0</v>
      </c>
      <c r="CY106" s="387">
        <f t="shared" ca="1" si="156"/>
        <v>0</v>
      </c>
      <c r="CZ106" s="387">
        <f t="shared" ca="1" si="156"/>
        <v>0</v>
      </c>
      <c r="DA106" s="387">
        <f t="shared" ca="1" si="156"/>
        <v>0</v>
      </c>
      <c r="DB106" s="387">
        <f t="shared" ca="1" si="156"/>
        <v>0</v>
      </c>
      <c r="DC106" s="387">
        <f t="shared" ca="1" si="156"/>
        <v>0</v>
      </c>
      <c r="DD106" s="387">
        <f t="shared" ca="1" si="156"/>
        <v>0</v>
      </c>
      <c r="DE106" s="387">
        <f t="shared" ca="1" si="156"/>
        <v>0</v>
      </c>
      <c r="DF106" s="387">
        <f t="shared" ca="1" si="157"/>
        <v>0</v>
      </c>
      <c r="DG106" s="387">
        <f t="shared" ca="1" si="157"/>
        <v>0</v>
      </c>
      <c r="DH106" s="387">
        <f t="shared" ca="1" si="157"/>
        <v>0</v>
      </c>
      <c r="DI106" s="387">
        <f t="shared" ca="1" si="157"/>
        <v>0</v>
      </c>
      <c r="DJ106" s="387">
        <f t="shared" ca="1" si="157"/>
        <v>0</v>
      </c>
      <c r="DK106" s="387">
        <f t="shared" ca="1" si="157"/>
        <v>0</v>
      </c>
      <c r="DL106" s="387">
        <f t="shared" ca="1" si="157"/>
        <v>0</v>
      </c>
      <c r="DM106" s="387">
        <f t="shared" ca="1" si="157"/>
        <v>0</v>
      </c>
      <c r="DN106" s="387">
        <f t="shared" ca="1" si="157"/>
        <v>0</v>
      </c>
      <c r="DO106" s="387">
        <f t="shared" ca="1" si="157"/>
        <v>0</v>
      </c>
      <c r="DP106" s="387">
        <f t="shared" ca="1" si="158"/>
        <v>0</v>
      </c>
      <c r="DQ106" s="387">
        <f t="shared" ca="1" si="158"/>
        <v>0</v>
      </c>
      <c r="DR106" s="387">
        <f t="shared" ca="1" si="158"/>
        <v>0</v>
      </c>
      <c r="DS106" s="387">
        <f t="shared" ca="1" si="158"/>
        <v>0</v>
      </c>
      <c r="DT106" s="387">
        <f t="shared" ca="1" si="158"/>
        <v>0</v>
      </c>
      <c r="DU106" s="387">
        <f t="shared" ca="1" si="158"/>
        <v>0</v>
      </c>
      <c r="DV106" s="387">
        <f t="shared" ca="1" si="158"/>
        <v>0</v>
      </c>
      <c r="DW106" s="387">
        <f t="shared" ca="1" si="158"/>
        <v>0</v>
      </c>
      <c r="DX106" s="387">
        <f t="shared" ca="1" si="158"/>
        <v>0</v>
      </c>
      <c r="DY106" s="387">
        <f t="shared" ca="1" si="158"/>
        <v>0</v>
      </c>
      <c r="DZ106" s="387">
        <f t="shared" ca="1" si="159"/>
        <v>0</v>
      </c>
      <c r="EA106" s="387">
        <f t="shared" ca="1" si="159"/>
        <v>0</v>
      </c>
      <c r="EB106" s="387">
        <f t="shared" ca="1" si="159"/>
        <v>0</v>
      </c>
      <c r="EC106" s="387">
        <f t="shared" ca="1" si="159"/>
        <v>0</v>
      </c>
      <c r="ED106" s="387">
        <f t="shared" ca="1" si="159"/>
        <v>0</v>
      </c>
      <c r="EE106" s="387">
        <f t="shared" ca="1" si="159"/>
        <v>0</v>
      </c>
      <c r="EF106" s="387">
        <f t="shared" ca="1" si="159"/>
        <v>0</v>
      </c>
      <c r="EG106" s="387">
        <f t="shared" ca="1" si="159"/>
        <v>0</v>
      </c>
      <c r="EH106" s="387">
        <f t="shared" ca="1" si="159"/>
        <v>0</v>
      </c>
      <c r="EI106" s="387">
        <f t="shared" ca="1" si="159"/>
        <v>0</v>
      </c>
      <c r="EJ106" s="387">
        <f t="shared" ca="1" si="159"/>
        <v>0</v>
      </c>
      <c r="EK106" s="387">
        <f t="shared" ca="1" si="159"/>
        <v>0</v>
      </c>
      <c r="EL106" s="387">
        <f t="shared" ca="1" si="159"/>
        <v>0</v>
      </c>
      <c r="EM106" s="387">
        <f t="shared" ca="1" si="159"/>
        <v>0</v>
      </c>
      <c r="EO106" s="695">
        <f t="shared" si="128"/>
        <v>1</v>
      </c>
      <c r="EP106" s="119">
        <f t="shared" si="129"/>
        <v>1</v>
      </c>
    </row>
    <row r="107" spans="1:146">
      <c r="A107" s="122">
        <v>100</v>
      </c>
      <c r="B107" s="550"/>
      <c r="C107" s="529"/>
      <c r="D107" s="530"/>
      <c r="E107" s="530"/>
      <c r="F107" s="531"/>
      <c r="G107" s="532" t="s">
        <v>381</v>
      </c>
      <c r="H107" s="529"/>
      <c r="I107" s="540"/>
      <c r="J107" s="540"/>
      <c r="K107" s="539"/>
      <c r="L107" s="747">
        <f>IF(ISBLANK(K107),,IF(K107&lt;'Grille des taux interet'!$B$2,'Grille des taux interet'!$C$2,IF(K107&lt;'Grille des taux interet'!$B$3,'Grille des taux interet'!$C$3,IF(K107&lt;'Grille des taux interet'!B$4,'Grille des taux interet'!$C$4,IF(K107&lt;='Grille des taux interet'!$B$5,'Grille des taux interet'!$C$5,"RIEN")))))</f>
        <v>0</v>
      </c>
      <c r="M107" s="602">
        <f t="shared" si="160"/>
        <v>0</v>
      </c>
      <c r="N107" s="663" t="str">
        <f t="shared" si="127"/>
        <v/>
      </c>
      <c r="O107" s="649"/>
      <c r="P107" s="649"/>
      <c r="Q107" s="649"/>
      <c r="R107" s="649"/>
      <c r="S107" s="656"/>
      <c r="T107" s="385">
        <f t="shared" ca="1" si="161"/>
        <v>0</v>
      </c>
      <c r="U107" s="385">
        <f t="shared" ca="1" si="162"/>
        <v>0</v>
      </c>
      <c r="V107" s="386">
        <f t="shared" si="163"/>
        <v>0</v>
      </c>
      <c r="W107" s="386">
        <f t="shared" ca="1" si="164"/>
        <v>0</v>
      </c>
      <c r="X107" s="386">
        <f t="shared" ca="1" si="165"/>
        <v>0</v>
      </c>
      <c r="Y107" s="389">
        <f t="shared" si="166"/>
        <v>1900</v>
      </c>
      <c r="Z107" s="387">
        <f t="shared" ca="1" si="150"/>
        <v>0</v>
      </c>
      <c r="AA107" s="387">
        <f t="shared" ca="1" si="150"/>
        <v>0</v>
      </c>
      <c r="AB107" s="387">
        <f t="shared" ca="1" si="150"/>
        <v>0</v>
      </c>
      <c r="AC107" s="387">
        <f t="shared" ca="1" si="150"/>
        <v>0</v>
      </c>
      <c r="AD107" s="387">
        <f t="shared" ca="1" si="150"/>
        <v>0</v>
      </c>
      <c r="AE107" s="387">
        <f t="shared" ca="1" si="150"/>
        <v>0</v>
      </c>
      <c r="AF107" s="387">
        <f t="shared" ca="1" si="150"/>
        <v>0</v>
      </c>
      <c r="AG107" s="387">
        <f t="shared" ca="1" si="150"/>
        <v>0</v>
      </c>
      <c r="AH107" s="387">
        <f t="shared" ca="1" si="150"/>
        <v>0</v>
      </c>
      <c r="AI107" s="387">
        <f t="shared" ca="1" si="150"/>
        <v>0</v>
      </c>
      <c r="AJ107" s="387">
        <f t="shared" ca="1" si="151"/>
        <v>0</v>
      </c>
      <c r="AK107" s="387">
        <f t="shared" ca="1" si="151"/>
        <v>0</v>
      </c>
      <c r="AL107" s="387">
        <f t="shared" ca="1" si="151"/>
        <v>0</v>
      </c>
      <c r="AM107" s="387">
        <f t="shared" ca="1" si="151"/>
        <v>0</v>
      </c>
      <c r="AN107" s="387">
        <f t="shared" ca="1" si="151"/>
        <v>0</v>
      </c>
      <c r="AO107" s="387">
        <f t="shared" ca="1" si="151"/>
        <v>0</v>
      </c>
      <c r="AP107" s="387">
        <f t="shared" ca="1" si="151"/>
        <v>0</v>
      </c>
      <c r="AQ107" s="387">
        <f t="shared" ca="1" si="151"/>
        <v>0</v>
      </c>
      <c r="AR107" s="387">
        <f t="shared" ca="1" si="151"/>
        <v>0</v>
      </c>
      <c r="AS107" s="387">
        <f t="shared" ca="1" si="151"/>
        <v>0</v>
      </c>
      <c r="AT107" s="387">
        <f t="shared" ca="1" si="152"/>
        <v>0</v>
      </c>
      <c r="AU107" s="387">
        <f t="shared" ca="1" si="152"/>
        <v>0</v>
      </c>
      <c r="AV107" s="387">
        <f t="shared" ca="1" si="152"/>
        <v>0</v>
      </c>
      <c r="AW107" s="387">
        <f t="shared" ca="1" si="152"/>
        <v>0</v>
      </c>
      <c r="AX107" s="387">
        <f t="shared" ca="1" si="152"/>
        <v>0</v>
      </c>
      <c r="AY107" s="387">
        <f t="shared" ca="1" si="152"/>
        <v>0</v>
      </c>
      <c r="AZ107" s="387">
        <f t="shared" ca="1" si="152"/>
        <v>0</v>
      </c>
      <c r="BA107" s="387">
        <f t="shared" ca="1" si="152"/>
        <v>0</v>
      </c>
      <c r="BB107" s="387">
        <f t="shared" ca="1" si="152"/>
        <v>0</v>
      </c>
      <c r="BC107" s="387">
        <f t="shared" ca="1" si="152"/>
        <v>0</v>
      </c>
      <c r="BD107" s="387">
        <f t="shared" ca="1" si="153"/>
        <v>0</v>
      </c>
      <c r="BE107" s="387">
        <f t="shared" ca="1" si="153"/>
        <v>0</v>
      </c>
      <c r="BF107" s="387">
        <f t="shared" ca="1" si="153"/>
        <v>0</v>
      </c>
      <c r="BG107" s="387">
        <f t="shared" ca="1" si="153"/>
        <v>0</v>
      </c>
      <c r="BH107" s="387">
        <f t="shared" ca="1" si="153"/>
        <v>0</v>
      </c>
      <c r="BI107" s="387">
        <f t="shared" ca="1" si="153"/>
        <v>0</v>
      </c>
      <c r="BJ107" s="387">
        <f t="shared" ca="1" si="153"/>
        <v>0</v>
      </c>
      <c r="BK107" s="387">
        <f t="shared" ca="1" si="153"/>
        <v>0</v>
      </c>
      <c r="BL107" s="387">
        <f t="shared" ca="1" si="153"/>
        <v>0</v>
      </c>
      <c r="BM107" s="387">
        <f t="shared" ca="1" si="153"/>
        <v>0</v>
      </c>
      <c r="BN107" s="387">
        <f t="shared" ca="1" si="154"/>
        <v>0</v>
      </c>
      <c r="BO107" s="387">
        <f t="shared" ca="1" si="154"/>
        <v>0</v>
      </c>
      <c r="BP107" s="387">
        <f t="shared" ca="1" si="154"/>
        <v>0</v>
      </c>
      <c r="BQ107" s="387">
        <f t="shared" ca="1" si="154"/>
        <v>0</v>
      </c>
      <c r="BR107" s="387">
        <f t="shared" ca="1" si="154"/>
        <v>0</v>
      </c>
      <c r="BS107" s="387">
        <f t="shared" ca="1" si="154"/>
        <v>0</v>
      </c>
      <c r="BT107" s="387">
        <f t="shared" ca="1" si="154"/>
        <v>0</v>
      </c>
      <c r="BU107" s="387">
        <f t="shared" ca="1" si="154"/>
        <v>0</v>
      </c>
      <c r="BV107" s="387">
        <f t="shared" ca="1" si="154"/>
        <v>0</v>
      </c>
      <c r="BW107" s="387">
        <f t="shared" ca="1" si="154"/>
        <v>0</v>
      </c>
      <c r="BX107" s="387">
        <f t="shared" ca="1" si="154"/>
        <v>0</v>
      </c>
      <c r="BY107" s="387">
        <f t="shared" ca="1" si="154"/>
        <v>0</v>
      </c>
      <c r="BZ107" s="387">
        <f t="shared" ca="1" si="154"/>
        <v>0</v>
      </c>
      <c r="CA107" s="387">
        <f t="shared" ca="1" si="154"/>
        <v>0</v>
      </c>
      <c r="CF107" s="385">
        <f t="shared" ca="1" si="167"/>
        <v>0</v>
      </c>
      <c r="CG107" s="385">
        <f t="shared" ca="1" si="168"/>
        <v>0</v>
      </c>
      <c r="CH107" s="386">
        <f t="shared" si="169"/>
        <v>0</v>
      </c>
      <c r="CI107" s="386">
        <f t="shared" ca="1" si="170"/>
        <v>0</v>
      </c>
      <c r="CJ107" s="386">
        <f t="shared" ca="1" si="171"/>
        <v>0</v>
      </c>
      <c r="CK107" s="389"/>
      <c r="CL107" s="387">
        <f t="shared" ca="1" si="155"/>
        <v>0</v>
      </c>
      <c r="CM107" s="387">
        <f t="shared" ca="1" si="155"/>
        <v>0</v>
      </c>
      <c r="CN107" s="387">
        <f t="shared" ca="1" si="155"/>
        <v>0</v>
      </c>
      <c r="CO107" s="387">
        <f t="shared" ca="1" si="155"/>
        <v>0</v>
      </c>
      <c r="CP107" s="387">
        <f t="shared" ca="1" si="155"/>
        <v>0</v>
      </c>
      <c r="CQ107" s="387">
        <f t="shared" ca="1" si="155"/>
        <v>0</v>
      </c>
      <c r="CR107" s="387">
        <f t="shared" ca="1" si="155"/>
        <v>0</v>
      </c>
      <c r="CS107" s="387">
        <f t="shared" ca="1" si="155"/>
        <v>0</v>
      </c>
      <c r="CT107" s="387">
        <f t="shared" ca="1" si="155"/>
        <v>0</v>
      </c>
      <c r="CU107" s="387">
        <f t="shared" ca="1" si="155"/>
        <v>0</v>
      </c>
      <c r="CV107" s="387">
        <f t="shared" ca="1" si="156"/>
        <v>0</v>
      </c>
      <c r="CW107" s="387">
        <f t="shared" ca="1" si="156"/>
        <v>0</v>
      </c>
      <c r="CX107" s="387">
        <f t="shared" ca="1" si="156"/>
        <v>0</v>
      </c>
      <c r="CY107" s="387">
        <f t="shared" ca="1" si="156"/>
        <v>0</v>
      </c>
      <c r="CZ107" s="387">
        <f t="shared" ca="1" si="156"/>
        <v>0</v>
      </c>
      <c r="DA107" s="387">
        <f t="shared" ca="1" si="156"/>
        <v>0</v>
      </c>
      <c r="DB107" s="387">
        <f t="shared" ca="1" si="156"/>
        <v>0</v>
      </c>
      <c r="DC107" s="387">
        <f t="shared" ca="1" si="156"/>
        <v>0</v>
      </c>
      <c r="DD107" s="387">
        <f t="shared" ca="1" si="156"/>
        <v>0</v>
      </c>
      <c r="DE107" s="387">
        <f t="shared" ca="1" si="156"/>
        <v>0</v>
      </c>
      <c r="DF107" s="387">
        <f t="shared" ca="1" si="157"/>
        <v>0</v>
      </c>
      <c r="DG107" s="387">
        <f t="shared" ca="1" si="157"/>
        <v>0</v>
      </c>
      <c r="DH107" s="387">
        <f t="shared" ca="1" si="157"/>
        <v>0</v>
      </c>
      <c r="DI107" s="387">
        <f t="shared" ca="1" si="157"/>
        <v>0</v>
      </c>
      <c r="DJ107" s="387">
        <f t="shared" ca="1" si="157"/>
        <v>0</v>
      </c>
      <c r="DK107" s="387">
        <f t="shared" ca="1" si="157"/>
        <v>0</v>
      </c>
      <c r="DL107" s="387">
        <f t="shared" ca="1" si="157"/>
        <v>0</v>
      </c>
      <c r="DM107" s="387">
        <f t="shared" ca="1" si="157"/>
        <v>0</v>
      </c>
      <c r="DN107" s="387">
        <f t="shared" ca="1" si="157"/>
        <v>0</v>
      </c>
      <c r="DO107" s="387">
        <f t="shared" ca="1" si="157"/>
        <v>0</v>
      </c>
      <c r="DP107" s="387">
        <f t="shared" ca="1" si="158"/>
        <v>0</v>
      </c>
      <c r="DQ107" s="387">
        <f t="shared" ca="1" si="158"/>
        <v>0</v>
      </c>
      <c r="DR107" s="387">
        <f t="shared" ca="1" si="158"/>
        <v>0</v>
      </c>
      <c r="DS107" s="387">
        <f t="shared" ca="1" si="158"/>
        <v>0</v>
      </c>
      <c r="DT107" s="387">
        <f t="shared" ca="1" si="158"/>
        <v>0</v>
      </c>
      <c r="DU107" s="387">
        <f t="shared" ca="1" si="158"/>
        <v>0</v>
      </c>
      <c r="DV107" s="387">
        <f t="shared" ca="1" si="158"/>
        <v>0</v>
      </c>
      <c r="DW107" s="387">
        <f t="shared" ca="1" si="158"/>
        <v>0</v>
      </c>
      <c r="DX107" s="387">
        <f t="shared" ca="1" si="158"/>
        <v>0</v>
      </c>
      <c r="DY107" s="387">
        <f t="shared" ca="1" si="158"/>
        <v>0</v>
      </c>
      <c r="DZ107" s="387">
        <f t="shared" ca="1" si="159"/>
        <v>0</v>
      </c>
      <c r="EA107" s="387">
        <f t="shared" ca="1" si="159"/>
        <v>0</v>
      </c>
      <c r="EB107" s="387">
        <f t="shared" ca="1" si="159"/>
        <v>0</v>
      </c>
      <c r="EC107" s="387">
        <f t="shared" ca="1" si="159"/>
        <v>0</v>
      </c>
      <c r="ED107" s="387">
        <f t="shared" ca="1" si="159"/>
        <v>0</v>
      </c>
      <c r="EE107" s="387">
        <f t="shared" ca="1" si="159"/>
        <v>0</v>
      </c>
      <c r="EF107" s="387">
        <f t="shared" ca="1" si="159"/>
        <v>0</v>
      </c>
      <c r="EG107" s="387">
        <f t="shared" ca="1" si="159"/>
        <v>0</v>
      </c>
      <c r="EH107" s="387">
        <f t="shared" ca="1" si="159"/>
        <v>0</v>
      </c>
      <c r="EI107" s="387">
        <f t="shared" ca="1" si="159"/>
        <v>0</v>
      </c>
      <c r="EJ107" s="387">
        <f t="shared" ca="1" si="159"/>
        <v>0</v>
      </c>
      <c r="EK107" s="387">
        <f t="shared" ca="1" si="159"/>
        <v>0</v>
      </c>
      <c r="EL107" s="387">
        <f t="shared" ca="1" si="159"/>
        <v>0</v>
      </c>
      <c r="EM107" s="387">
        <f t="shared" ca="1" si="159"/>
        <v>0</v>
      </c>
      <c r="EO107" s="695">
        <f t="shared" si="128"/>
        <v>1</v>
      </c>
      <c r="EP107" s="119">
        <f t="shared" si="129"/>
        <v>1</v>
      </c>
    </row>
    <row r="108" spans="1:146">
      <c r="A108" s="122">
        <v>101</v>
      </c>
      <c r="B108" s="550"/>
      <c r="C108" s="529"/>
      <c r="D108" s="530"/>
      <c r="E108" s="530"/>
      <c r="F108" s="531"/>
      <c r="G108" s="532" t="s">
        <v>381</v>
      </c>
      <c r="H108" s="529"/>
      <c r="I108" s="540"/>
      <c r="J108" s="540"/>
      <c r="K108" s="539"/>
      <c r="L108" s="747">
        <f>IF(ISBLANK(K108),,IF(K108&lt;'Grille des taux interet'!$B$2,'Grille des taux interet'!$C$2,IF(K108&lt;'Grille des taux interet'!$B$3,'Grille des taux interet'!$C$3,IF(K108&lt;'Grille des taux interet'!B$4,'Grille des taux interet'!$C$4,IF(K108&lt;='Grille des taux interet'!$B$5,'Grille des taux interet'!$C$5,"RIEN")))))</f>
        <v>0</v>
      </c>
      <c r="M108" s="602">
        <f t="shared" si="160"/>
        <v>0</v>
      </c>
      <c r="N108" s="663" t="str">
        <f t="shared" si="127"/>
        <v/>
      </c>
      <c r="O108" s="649"/>
      <c r="P108" s="649"/>
      <c r="Q108" s="649"/>
      <c r="R108" s="649"/>
      <c r="S108" s="656"/>
      <c r="T108" s="385">
        <f t="shared" ca="1" si="161"/>
        <v>0</v>
      </c>
      <c r="U108" s="385">
        <f t="shared" ca="1" si="162"/>
        <v>0</v>
      </c>
      <c r="V108" s="386">
        <f t="shared" si="163"/>
        <v>0</v>
      </c>
      <c r="W108" s="386">
        <f t="shared" ca="1" si="164"/>
        <v>0</v>
      </c>
      <c r="X108" s="386">
        <f t="shared" ca="1" si="165"/>
        <v>0</v>
      </c>
      <c r="Y108" s="389">
        <f t="shared" si="166"/>
        <v>1900</v>
      </c>
      <c r="Z108" s="387">
        <f t="shared" ref="Z108:AI117" ca="1" si="172">IF(OR(Z$6&lt;YEAR($T108),Z$6&gt;YEAR($U108)),0,IF(AND(Z$6&gt;YEAR($T108),Z$6&lt;YEAR($U108)),$V108,IF(Z$6=YEAR($T108),$W108,IF(Z$6=YEAR($U108),IF($X108=0,$V108,$X108)))))</f>
        <v>0</v>
      </c>
      <c r="AA108" s="387">
        <f t="shared" ca="1" si="172"/>
        <v>0</v>
      </c>
      <c r="AB108" s="387">
        <f t="shared" ca="1" si="172"/>
        <v>0</v>
      </c>
      <c r="AC108" s="387">
        <f t="shared" ca="1" si="172"/>
        <v>0</v>
      </c>
      <c r="AD108" s="387">
        <f t="shared" ca="1" si="172"/>
        <v>0</v>
      </c>
      <c r="AE108" s="387">
        <f t="shared" ca="1" si="172"/>
        <v>0</v>
      </c>
      <c r="AF108" s="387">
        <f t="shared" ca="1" si="172"/>
        <v>0</v>
      </c>
      <c r="AG108" s="387">
        <f t="shared" ca="1" si="172"/>
        <v>0</v>
      </c>
      <c r="AH108" s="387">
        <f t="shared" ca="1" si="172"/>
        <v>0</v>
      </c>
      <c r="AI108" s="387">
        <f t="shared" ca="1" si="172"/>
        <v>0</v>
      </c>
      <c r="AJ108" s="387">
        <f t="shared" ref="AJ108:AS117" ca="1" si="173">IF(OR(AJ$6&lt;YEAR($T108),AJ$6&gt;YEAR($U108)),0,IF(AND(AJ$6&gt;YEAR($T108),AJ$6&lt;YEAR($U108)),$V108,IF(AJ$6=YEAR($T108),$W108,IF(AJ$6=YEAR($U108),IF($X108=0,$V108,$X108)))))</f>
        <v>0</v>
      </c>
      <c r="AK108" s="387">
        <f t="shared" ca="1" si="173"/>
        <v>0</v>
      </c>
      <c r="AL108" s="387">
        <f t="shared" ca="1" si="173"/>
        <v>0</v>
      </c>
      <c r="AM108" s="387">
        <f t="shared" ca="1" si="173"/>
        <v>0</v>
      </c>
      <c r="AN108" s="387">
        <f t="shared" ca="1" si="173"/>
        <v>0</v>
      </c>
      <c r="AO108" s="387">
        <f t="shared" ca="1" si="173"/>
        <v>0</v>
      </c>
      <c r="AP108" s="387">
        <f t="shared" ca="1" si="173"/>
        <v>0</v>
      </c>
      <c r="AQ108" s="387">
        <f t="shared" ca="1" si="173"/>
        <v>0</v>
      </c>
      <c r="AR108" s="387">
        <f t="shared" ca="1" si="173"/>
        <v>0</v>
      </c>
      <c r="AS108" s="387">
        <f t="shared" ca="1" si="173"/>
        <v>0</v>
      </c>
      <c r="AT108" s="387">
        <f t="shared" ref="AT108:BC117" ca="1" si="174">IF(OR(AT$6&lt;YEAR($T108),AT$6&gt;YEAR($U108)),0,IF(AND(AT$6&gt;YEAR($T108),AT$6&lt;YEAR($U108)),$V108,IF(AT$6=YEAR($T108),$W108,IF(AT$6=YEAR($U108),IF($X108=0,$V108,$X108)))))</f>
        <v>0</v>
      </c>
      <c r="AU108" s="387">
        <f t="shared" ca="1" si="174"/>
        <v>0</v>
      </c>
      <c r="AV108" s="387">
        <f t="shared" ca="1" si="174"/>
        <v>0</v>
      </c>
      <c r="AW108" s="387">
        <f t="shared" ca="1" si="174"/>
        <v>0</v>
      </c>
      <c r="AX108" s="387">
        <f t="shared" ca="1" si="174"/>
        <v>0</v>
      </c>
      <c r="AY108" s="387">
        <f t="shared" ca="1" si="174"/>
        <v>0</v>
      </c>
      <c r="AZ108" s="387">
        <f t="shared" ca="1" si="174"/>
        <v>0</v>
      </c>
      <c r="BA108" s="387">
        <f t="shared" ca="1" si="174"/>
        <v>0</v>
      </c>
      <c r="BB108" s="387">
        <f t="shared" ca="1" si="174"/>
        <v>0</v>
      </c>
      <c r="BC108" s="387">
        <f t="shared" ca="1" si="174"/>
        <v>0</v>
      </c>
      <c r="BD108" s="387">
        <f t="shared" ref="BD108:BM117" ca="1" si="175">IF(OR(BD$6&lt;YEAR($T108),BD$6&gt;YEAR($U108)),0,IF(AND(BD$6&gt;YEAR($T108),BD$6&lt;YEAR($U108)),$V108,IF(BD$6=YEAR($T108),$W108,IF(BD$6=YEAR($U108),IF($X108=0,$V108,$X108)))))</f>
        <v>0</v>
      </c>
      <c r="BE108" s="387">
        <f t="shared" ca="1" si="175"/>
        <v>0</v>
      </c>
      <c r="BF108" s="387">
        <f t="shared" ca="1" si="175"/>
        <v>0</v>
      </c>
      <c r="BG108" s="387">
        <f t="shared" ca="1" si="175"/>
        <v>0</v>
      </c>
      <c r="BH108" s="387">
        <f t="shared" ca="1" si="175"/>
        <v>0</v>
      </c>
      <c r="BI108" s="387">
        <f t="shared" ca="1" si="175"/>
        <v>0</v>
      </c>
      <c r="BJ108" s="387">
        <f t="shared" ca="1" si="175"/>
        <v>0</v>
      </c>
      <c r="BK108" s="387">
        <f t="shared" ca="1" si="175"/>
        <v>0</v>
      </c>
      <c r="BL108" s="387">
        <f t="shared" ca="1" si="175"/>
        <v>0</v>
      </c>
      <c r="BM108" s="387">
        <f t="shared" ca="1" si="175"/>
        <v>0</v>
      </c>
      <c r="BN108" s="387">
        <f t="shared" ref="BN108:CA117" ca="1" si="176">IF(OR(BN$6&lt;YEAR($T108),BN$6&gt;YEAR($U108)),0,IF(AND(BN$6&gt;YEAR($T108),BN$6&lt;YEAR($U108)),$V108,IF(BN$6=YEAR($T108),$W108,IF(BN$6=YEAR($U108),IF($X108=0,$V108,$X108)))))</f>
        <v>0</v>
      </c>
      <c r="BO108" s="387">
        <f t="shared" ca="1" si="176"/>
        <v>0</v>
      </c>
      <c r="BP108" s="387">
        <f t="shared" ca="1" si="176"/>
        <v>0</v>
      </c>
      <c r="BQ108" s="387">
        <f t="shared" ca="1" si="176"/>
        <v>0</v>
      </c>
      <c r="BR108" s="387">
        <f t="shared" ca="1" si="176"/>
        <v>0</v>
      </c>
      <c r="BS108" s="387">
        <f t="shared" ca="1" si="176"/>
        <v>0</v>
      </c>
      <c r="BT108" s="387">
        <f t="shared" ca="1" si="176"/>
        <v>0</v>
      </c>
      <c r="BU108" s="387">
        <f t="shared" ca="1" si="176"/>
        <v>0</v>
      </c>
      <c r="BV108" s="387">
        <f t="shared" ca="1" si="176"/>
        <v>0</v>
      </c>
      <c r="BW108" s="387">
        <f t="shared" ca="1" si="176"/>
        <v>0</v>
      </c>
      <c r="BX108" s="387">
        <f t="shared" ca="1" si="176"/>
        <v>0</v>
      </c>
      <c r="BY108" s="387">
        <f t="shared" ca="1" si="176"/>
        <v>0</v>
      </c>
      <c r="BZ108" s="387">
        <f t="shared" ca="1" si="176"/>
        <v>0</v>
      </c>
      <c r="CA108" s="387">
        <f t="shared" ca="1" si="176"/>
        <v>0</v>
      </c>
      <c r="CF108" s="385">
        <f t="shared" ca="1" si="167"/>
        <v>0</v>
      </c>
      <c r="CG108" s="385">
        <f t="shared" ca="1" si="168"/>
        <v>0</v>
      </c>
      <c r="CH108" s="386">
        <f t="shared" si="169"/>
        <v>0</v>
      </c>
      <c r="CI108" s="386">
        <f t="shared" ca="1" si="170"/>
        <v>0</v>
      </c>
      <c r="CJ108" s="386">
        <f t="shared" ca="1" si="171"/>
        <v>0</v>
      </c>
      <c r="CK108" s="389"/>
      <c r="CL108" s="387">
        <f t="shared" ref="CL108:CU117" ca="1" si="177">IF(OR(CL$6&lt;YEAR($T108),CL$6&gt;YEAR($U108)),0,IF(AND(CL$6&gt;YEAR($T108),CL$6&lt;YEAR($U108)),$CH108,IF(CL$6=YEAR($T108),$CI108,IF(CL$6=YEAR($U108),IF($CJ108=0,$CH108,$CJ108)))))</f>
        <v>0</v>
      </c>
      <c r="CM108" s="387">
        <f t="shared" ca="1" si="177"/>
        <v>0</v>
      </c>
      <c r="CN108" s="387">
        <f t="shared" ca="1" si="177"/>
        <v>0</v>
      </c>
      <c r="CO108" s="387">
        <f t="shared" ca="1" si="177"/>
        <v>0</v>
      </c>
      <c r="CP108" s="387">
        <f t="shared" ca="1" si="177"/>
        <v>0</v>
      </c>
      <c r="CQ108" s="387">
        <f t="shared" ca="1" si="177"/>
        <v>0</v>
      </c>
      <c r="CR108" s="387">
        <f t="shared" ca="1" si="177"/>
        <v>0</v>
      </c>
      <c r="CS108" s="387">
        <f t="shared" ca="1" si="177"/>
        <v>0</v>
      </c>
      <c r="CT108" s="387">
        <f t="shared" ca="1" si="177"/>
        <v>0</v>
      </c>
      <c r="CU108" s="387">
        <f t="shared" ca="1" si="177"/>
        <v>0</v>
      </c>
      <c r="CV108" s="387">
        <f t="shared" ref="CV108:DE117" ca="1" si="178">IF(OR(CV$6&lt;YEAR($T108),CV$6&gt;YEAR($U108)),0,IF(AND(CV$6&gt;YEAR($T108),CV$6&lt;YEAR($U108)),$CH108,IF(CV$6=YEAR($T108),$CI108,IF(CV$6=YEAR($U108),IF($CJ108=0,$CH108,$CJ108)))))</f>
        <v>0</v>
      </c>
      <c r="CW108" s="387">
        <f t="shared" ca="1" si="178"/>
        <v>0</v>
      </c>
      <c r="CX108" s="387">
        <f t="shared" ca="1" si="178"/>
        <v>0</v>
      </c>
      <c r="CY108" s="387">
        <f t="shared" ca="1" si="178"/>
        <v>0</v>
      </c>
      <c r="CZ108" s="387">
        <f t="shared" ca="1" si="178"/>
        <v>0</v>
      </c>
      <c r="DA108" s="387">
        <f t="shared" ca="1" si="178"/>
        <v>0</v>
      </c>
      <c r="DB108" s="387">
        <f t="shared" ca="1" si="178"/>
        <v>0</v>
      </c>
      <c r="DC108" s="387">
        <f t="shared" ca="1" si="178"/>
        <v>0</v>
      </c>
      <c r="DD108" s="387">
        <f t="shared" ca="1" si="178"/>
        <v>0</v>
      </c>
      <c r="DE108" s="387">
        <f t="shared" ca="1" si="178"/>
        <v>0</v>
      </c>
      <c r="DF108" s="387">
        <f t="shared" ref="DF108:DO117" ca="1" si="179">IF(OR(DF$6&lt;YEAR($T108),DF$6&gt;YEAR($U108)),0,IF(AND(DF$6&gt;YEAR($T108),DF$6&lt;YEAR($U108)),$CH108,IF(DF$6=YEAR($T108),$CI108,IF(DF$6=YEAR($U108),IF($CJ108=0,$CH108,$CJ108)))))</f>
        <v>0</v>
      </c>
      <c r="DG108" s="387">
        <f t="shared" ca="1" si="179"/>
        <v>0</v>
      </c>
      <c r="DH108" s="387">
        <f t="shared" ca="1" si="179"/>
        <v>0</v>
      </c>
      <c r="DI108" s="387">
        <f t="shared" ca="1" si="179"/>
        <v>0</v>
      </c>
      <c r="DJ108" s="387">
        <f t="shared" ca="1" si="179"/>
        <v>0</v>
      </c>
      <c r="DK108" s="387">
        <f t="shared" ca="1" si="179"/>
        <v>0</v>
      </c>
      <c r="DL108" s="387">
        <f t="shared" ca="1" si="179"/>
        <v>0</v>
      </c>
      <c r="DM108" s="387">
        <f t="shared" ca="1" si="179"/>
        <v>0</v>
      </c>
      <c r="DN108" s="387">
        <f t="shared" ca="1" si="179"/>
        <v>0</v>
      </c>
      <c r="DO108" s="387">
        <f t="shared" ca="1" si="179"/>
        <v>0</v>
      </c>
      <c r="DP108" s="387">
        <f t="shared" ref="DP108:DY117" ca="1" si="180">IF(OR(DP$6&lt;YEAR($T108),DP$6&gt;YEAR($U108)),0,IF(AND(DP$6&gt;YEAR($T108),DP$6&lt;YEAR($U108)),$CH108,IF(DP$6=YEAR($T108),$CI108,IF(DP$6=YEAR($U108),IF($CJ108=0,$CH108,$CJ108)))))</f>
        <v>0</v>
      </c>
      <c r="DQ108" s="387">
        <f t="shared" ca="1" si="180"/>
        <v>0</v>
      </c>
      <c r="DR108" s="387">
        <f t="shared" ca="1" si="180"/>
        <v>0</v>
      </c>
      <c r="DS108" s="387">
        <f t="shared" ca="1" si="180"/>
        <v>0</v>
      </c>
      <c r="DT108" s="387">
        <f t="shared" ca="1" si="180"/>
        <v>0</v>
      </c>
      <c r="DU108" s="387">
        <f t="shared" ca="1" si="180"/>
        <v>0</v>
      </c>
      <c r="DV108" s="387">
        <f t="shared" ca="1" si="180"/>
        <v>0</v>
      </c>
      <c r="DW108" s="387">
        <f t="shared" ca="1" si="180"/>
        <v>0</v>
      </c>
      <c r="DX108" s="387">
        <f t="shared" ca="1" si="180"/>
        <v>0</v>
      </c>
      <c r="DY108" s="387">
        <f t="shared" ca="1" si="180"/>
        <v>0</v>
      </c>
      <c r="DZ108" s="387">
        <f t="shared" ref="DZ108:EM117" ca="1" si="181">IF(OR(DZ$6&lt;YEAR($T108),DZ$6&gt;YEAR($U108)),0,IF(AND(DZ$6&gt;YEAR($T108),DZ$6&lt;YEAR($U108)),$CH108,IF(DZ$6=YEAR($T108),$CI108,IF(DZ$6=YEAR($U108),IF($CJ108=0,$CH108,$CJ108)))))</f>
        <v>0</v>
      </c>
      <c r="EA108" s="387">
        <f t="shared" ca="1" si="181"/>
        <v>0</v>
      </c>
      <c r="EB108" s="387">
        <f t="shared" ca="1" si="181"/>
        <v>0</v>
      </c>
      <c r="EC108" s="387">
        <f t="shared" ca="1" si="181"/>
        <v>0</v>
      </c>
      <c r="ED108" s="387">
        <f t="shared" ca="1" si="181"/>
        <v>0</v>
      </c>
      <c r="EE108" s="387">
        <f t="shared" ca="1" si="181"/>
        <v>0</v>
      </c>
      <c r="EF108" s="387">
        <f t="shared" ca="1" si="181"/>
        <v>0</v>
      </c>
      <c r="EG108" s="387">
        <f t="shared" ca="1" si="181"/>
        <v>0</v>
      </c>
      <c r="EH108" s="387">
        <f t="shared" ca="1" si="181"/>
        <v>0</v>
      </c>
      <c r="EI108" s="387">
        <f t="shared" ca="1" si="181"/>
        <v>0</v>
      </c>
      <c r="EJ108" s="387">
        <f t="shared" ca="1" si="181"/>
        <v>0</v>
      </c>
      <c r="EK108" s="387">
        <f t="shared" ca="1" si="181"/>
        <v>0</v>
      </c>
      <c r="EL108" s="387">
        <f t="shared" ca="1" si="181"/>
        <v>0</v>
      </c>
      <c r="EM108" s="387">
        <f t="shared" ca="1" si="181"/>
        <v>0</v>
      </c>
      <c r="EO108" s="695">
        <f t="shared" si="128"/>
        <v>1</v>
      </c>
      <c r="EP108" s="119">
        <f t="shared" si="129"/>
        <v>1</v>
      </c>
    </row>
    <row r="109" spans="1:146">
      <c r="A109" s="122">
        <v>102</v>
      </c>
      <c r="B109" s="550"/>
      <c r="C109" s="529"/>
      <c r="D109" s="530"/>
      <c r="E109" s="530"/>
      <c r="F109" s="531"/>
      <c r="G109" s="532" t="s">
        <v>381</v>
      </c>
      <c r="H109" s="529"/>
      <c r="I109" s="540"/>
      <c r="J109" s="540"/>
      <c r="K109" s="539"/>
      <c r="L109" s="747">
        <f>IF(ISBLANK(K109),,IF(K109&lt;'Grille des taux interet'!$B$2,'Grille des taux interet'!$C$2,IF(K109&lt;'Grille des taux interet'!$B$3,'Grille des taux interet'!$C$3,IF(K109&lt;'Grille des taux interet'!B$4,'Grille des taux interet'!$C$4,IF(K109&lt;='Grille des taux interet'!$B$5,'Grille des taux interet'!$C$5,"RIEN")))))</f>
        <v>0</v>
      </c>
      <c r="M109" s="602">
        <f t="shared" si="160"/>
        <v>0</v>
      </c>
      <c r="N109" s="663" t="str">
        <f t="shared" si="127"/>
        <v/>
      </c>
      <c r="O109" s="649"/>
      <c r="P109" s="649"/>
      <c r="Q109" s="649"/>
      <c r="R109" s="649"/>
      <c r="S109" s="656"/>
      <c r="T109" s="385">
        <f t="shared" ca="1" si="161"/>
        <v>0</v>
      </c>
      <c r="U109" s="385">
        <f t="shared" ca="1" si="162"/>
        <v>0</v>
      </c>
      <c r="V109" s="386">
        <f t="shared" si="163"/>
        <v>0</v>
      </c>
      <c r="W109" s="386">
        <f t="shared" ca="1" si="164"/>
        <v>0</v>
      </c>
      <c r="X109" s="386">
        <f t="shared" ca="1" si="165"/>
        <v>0</v>
      </c>
      <c r="Y109" s="389">
        <f t="shared" si="166"/>
        <v>1900</v>
      </c>
      <c r="Z109" s="387">
        <f t="shared" ca="1" si="172"/>
        <v>0</v>
      </c>
      <c r="AA109" s="387">
        <f t="shared" ca="1" si="172"/>
        <v>0</v>
      </c>
      <c r="AB109" s="387">
        <f t="shared" ca="1" si="172"/>
        <v>0</v>
      </c>
      <c r="AC109" s="387">
        <f t="shared" ca="1" si="172"/>
        <v>0</v>
      </c>
      <c r="AD109" s="387">
        <f t="shared" ca="1" si="172"/>
        <v>0</v>
      </c>
      <c r="AE109" s="387">
        <f t="shared" ca="1" si="172"/>
        <v>0</v>
      </c>
      <c r="AF109" s="387">
        <f t="shared" ca="1" si="172"/>
        <v>0</v>
      </c>
      <c r="AG109" s="387">
        <f t="shared" ca="1" si="172"/>
        <v>0</v>
      </c>
      <c r="AH109" s="387">
        <f t="shared" ca="1" si="172"/>
        <v>0</v>
      </c>
      <c r="AI109" s="387">
        <f t="shared" ca="1" si="172"/>
        <v>0</v>
      </c>
      <c r="AJ109" s="387">
        <f t="shared" ca="1" si="173"/>
        <v>0</v>
      </c>
      <c r="AK109" s="387">
        <f t="shared" ca="1" si="173"/>
        <v>0</v>
      </c>
      <c r="AL109" s="387">
        <f t="shared" ca="1" si="173"/>
        <v>0</v>
      </c>
      <c r="AM109" s="387">
        <f t="shared" ca="1" si="173"/>
        <v>0</v>
      </c>
      <c r="AN109" s="387">
        <f t="shared" ca="1" si="173"/>
        <v>0</v>
      </c>
      <c r="AO109" s="387">
        <f t="shared" ca="1" si="173"/>
        <v>0</v>
      </c>
      <c r="AP109" s="387">
        <f t="shared" ca="1" si="173"/>
        <v>0</v>
      </c>
      <c r="AQ109" s="387">
        <f t="shared" ca="1" si="173"/>
        <v>0</v>
      </c>
      <c r="AR109" s="387">
        <f t="shared" ca="1" si="173"/>
        <v>0</v>
      </c>
      <c r="AS109" s="387">
        <f t="shared" ca="1" si="173"/>
        <v>0</v>
      </c>
      <c r="AT109" s="387">
        <f t="shared" ca="1" si="174"/>
        <v>0</v>
      </c>
      <c r="AU109" s="387">
        <f t="shared" ca="1" si="174"/>
        <v>0</v>
      </c>
      <c r="AV109" s="387">
        <f t="shared" ca="1" si="174"/>
        <v>0</v>
      </c>
      <c r="AW109" s="387">
        <f t="shared" ca="1" si="174"/>
        <v>0</v>
      </c>
      <c r="AX109" s="387">
        <f t="shared" ca="1" si="174"/>
        <v>0</v>
      </c>
      <c r="AY109" s="387">
        <f t="shared" ca="1" si="174"/>
        <v>0</v>
      </c>
      <c r="AZ109" s="387">
        <f t="shared" ca="1" si="174"/>
        <v>0</v>
      </c>
      <c r="BA109" s="387">
        <f t="shared" ca="1" si="174"/>
        <v>0</v>
      </c>
      <c r="BB109" s="387">
        <f t="shared" ca="1" si="174"/>
        <v>0</v>
      </c>
      <c r="BC109" s="387">
        <f t="shared" ca="1" si="174"/>
        <v>0</v>
      </c>
      <c r="BD109" s="387">
        <f t="shared" ca="1" si="175"/>
        <v>0</v>
      </c>
      <c r="BE109" s="387">
        <f t="shared" ca="1" si="175"/>
        <v>0</v>
      </c>
      <c r="BF109" s="387">
        <f t="shared" ca="1" si="175"/>
        <v>0</v>
      </c>
      <c r="BG109" s="387">
        <f t="shared" ca="1" si="175"/>
        <v>0</v>
      </c>
      <c r="BH109" s="387">
        <f t="shared" ca="1" si="175"/>
        <v>0</v>
      </c>
      <c r="BI109" s="387">
        <f t="shared" ca="1" si="175"/>
        <v>0</v>
      </c>
      <c r="BJ109" s="387">
        <f t="shared" ca="1" si="175"/>
        <v>0</v>
      </c>
      <c r="BK109" s="387">
        <f t="shared" ca="1" si="175"/>
        <v>0</v>
      </c>
      <c r="BL109" s="387">
        <f t="shared" ca="1" si="175"/>
        <v>0</v>
      </c>
      <c r="BM109" s="387">
        <f t="shared" ca="1" si="175"/>
        <v>0</v>
      </c>
      <c r="BN109" s="387">
        <f t="shared" ca="1" si="176"/>
        <v>0</v>
      </c>
      <c r="BO109" s="387">
        <f t="shared" ca="1" si="176"/>
        <v>0</v>
      </c>
      <c r="BP109" s="387">
        <f t="shared" ca="1" si="176"/>
        <v>0</v>
      </c>
      <c r="BQ109" s="387">
        <f t="shared" ca="1" si="176"/>
        <v>0</v>
      </c>
      <c r="BR109" s="387">
        <f t="shared" ca="1" si="176"/>
        <v>0</v>
      </c>
      <c r="BS109" s="387">
        <f t="shared" ca="1" si="176"/>
        <v>0</v>
      </c>
      <c r="BT109" s="387">
        <f t="shared" ca="1" si="176"/>
        <v>0</v>
      </c>
      <c r="BU109" s="387">
        <f t="shared" ca="1" si="176"/>
        <v>0</v>
      </c>
      <c r="BV109" s="387">
        <f t="shared" ca="1" si="176"/>
        <v>0</v>
      </c>
      <c r="BW109" s="387">
        <f t="shared" ca="1" si="176"/>
        <v>0</v>
      </c>
      <c r="BX109" s="387">
        <f t="shared" ca="1" si="176"/>
        <v>0</v>
      </c>
      <c r="BY109" s="387">
        <f t="shared" ca="1" si="176"/>
        <v>0</v>
      </c>
      <c r="BZ109" s="387">
        <f t="shared" ca="1" si="176"/>
        <v>0</v>
      </c>
      <c r="CA109" s="387">
        <f t="shared" ca="1" si="176"/>
        <v>0</v>
      </c>
      <c r="CF109" s="385">
        <f t="shared" ca="1" si="167"/>
        <v>0</v>
      </c>
      <c r="CG109" s="385">
        <f t="shared" ca="1" si="168"/>
        <v>0</v>
      </c>
      <c r="CH109" s="386">
        <f t="shared" si="169"/>
        <v>0</v>
      </c>
      <c r="CI109" s="386">
        <f t="shared" ca="1" si="170"/>
        <v>0</v>
      </c>
      <c r="CJ109" s="386">
        <f t="shared" ca="1" si="171"/>
        <v>0</v>
      </c>
      <c r="CK109" s="389"/>
      <c r="CL109" s="387">
        <f t="shared" ca="1" si="177"/>
        <v>0</v>
      </c>
      <c r="CM109" s="387">
        <f t="shared" ca="1" si="177"/>
        <v>0</v>
      </c>
      <c r="CN109" s="387">
        <f t="shared" ca="1" si="177"/>
        <v>0</v>
      </c>
      <c r="CO109" s="387">
        <f t="shared" ca="1" si="177"/>
        <v>0</v>
      </c>
      <c r="CP109" s="387">
        <f t="shared" ca="1" si="177"/>
        <v>0</v>
      </c>
      <c r="CQ109" s="387">
        <f t="shared" ca="1" si="177"/>
        <v>0</v>
      </c>
      <c r="CR109" s="387">
        <f t="shared" ca="1" si="177"/>
        <v>0</v>
      </c>
      <c r="CS109" s="387">
        <f t="shared" ca="1" si="177"/>
        <v>0</v>
      </c>
      <c r="CT109" s="387">
        <f t="shared" ca="1" si="177"/>
        <v>0</v>
      </c>
      <c r="CU109" s="387">
        <f t="shared" ca="1" si="177"/>
        <v>0</v>
      </c>
      <c r="CV109" s="387">
        <f t="shared" ca="1" si="178"/>
        <v>0</v>
      </c>
      <c r="CW109" s="387">
        <f t="shared" ca="1" si="178"/>
        <v>0</v>
      </c>
      <c r="CX109" s="387">
        <f t="shared" ca="1" si="178"/>
        <v>0</v>
      </c>
      <c r="CY109" s="387">
        <f t="shared" ca="1" si="178"/>
        <v>0</v>
      </c>
      <c r="CZ109" s="387">
        <f t="shared" ca="1" si="178"/>
        <v>0</v>
      </c>
      <c r="DA109" s="387">
        <f t="shared" ca="1" si="178"/>
        <v>0</v>
      </c>
      <c r="DB109" s="387">
        <f t="shared" ca="1" si="178"/>
        <v>0</v>
      </c>
      <c r="DC109" s="387">
        <f t="shared" ca="1" si="178"/>
        <v>0</v>
      </c>
      <c r="DD109" s="387">
        <f t="shared" ca="1" si="178"/>
        <v>0</v>
      </c>
      <c r="DE109" s="387">
        <f t="shared" ca="1" si="178"/>
        <v>0</v>
      </c>
      <c r="DF109" s="387">
        <f t="shared" ca="1" si="179"/>
        <v>0</v>
      </c>
      <c r="DG109" s="387">
        <f t="shared" ca="1" si="179"/>
        <v>0</v>
      </c>
      <c r="DH109" s="387">
        <f t="shared" ca="1" si="179"/>
        <v>0</v>
      </c>
      <c r="DI109" s="387">
        <f t="shared" ca="1" si="179"/>
        <v>0</v>
      </c>
      <c r="DJ109" s="387">
        <f t="shared" ca="1" si="179"/>
        <v>0</v>
      </c>
      <c r="DK109" s="387">
        <f t="shared" ca="1" si="179"/>
        <v>0</v>
      </c>
      <c r="DL109" s="387">
        <f t="shared" ca="1" si="179"/>
        <v>0</v>
      </c>
      <c r="DM109" s="387">
        <f t="shared" ca="1" si="179"/>
        <v>0</v>
      </c>
      <c r="DN109" s="387">
        <f t="shared" ca="1" si="179"/>
        <v>0</v>
      </c>
      <c r="DO109" s="387">
        <f t="shared" ca="1" si="179"/>
        <v>0</v>
      </c>
      <c r="DP109" s="387">
        <f t="shared" ca="1" si="180"/>
        <v>0</v>
      </c>
      <c r="DQ109" s="387">
        <f t="shared" ca="1" si="180"/>
        <v>0</v>
      </c>
      <c r="DR109" s="387">
        <f t="shared" ca="1" si="180"/>
        <v>0</v>
      </c>
      <c r="DS109" s="387">
        <f t="shared" ca="1" si="180"/>
        <v>0</v>
      </c>
      <c r="DT109" s="387">
        <f t="shared" ca="1" si="180"/>
        <v>0</v>
      </c>
      <c r="DU109" s="387">
        <f t="shared" ca="1" si="180"/>
        <v>0</v>
      </c>
      <c r="DV109" s="387">
        <f t="shared" ca="1" si="180"/>
        <v>0</v>
      </c>
      <c r="DW109" s="387">
        <f t="shared" ca="1" si="180"/>
        <v>0</v>
      </c>
      <c r="DX109" s="387">
        <f t="shared" ca="1" si="180"/>
        <v>0</v>
      </c>
      <c r="DY109" s="387">
        <f t="shared" ca="1" si="180"/>
        <v>0</v>
      </c>
      <c r="DZ109" s="387">
        <f t="shared" ca="1" si="181"/>
        <v>0</v>
      </c>
      <c r="EA109" s="387">
        <f t="shared" ca="1" si="181"/>
        <v>0</v>
      </c>
      <c r="EB109" s="387">
        <f t="shared" ca="1" si="181"/>
        <v>0</v>
      </c>
      <c r="EC109" s="387">
        <f t="shared" ca="1" si="181"/>
        <v>0</v>
      </c>
      <c r="ED109" s="387">
        <f t="shared" ca="1" si="181"/>
        <v>0</v>
      </c>
      <c r="EE109" s="387">
        <f t="shared" ca="1" si="181"/>
        <v>0</v>
      </c>
      <c r="EF109" s="387">
        <f t="shared" ca="1" si="181"/>
        <v>0</v>
      </c>
      <c r="EG109" s="387">
        <f t="shared" ca="1" si="181"/>
        <v>0</v>
      </c>
      <c r="EH109" s="387">
        <f t="shared" ca="1" si="181"/>
        <v>0</v>
      </c>
      <c r="EI109" s="387">
        <f t="shared" ca="1" si="181"/>
        <v>0</v>
      </c>
      <c r="EJ109" s="387">
        <f t="shared" ca="1" si="181"/>
        <v>0</v>
      </c>
      <c r="EK109" s="387">
        <f t="shared" ca="1" si="181"/>
        <v>0</v>
      </c>
      <c r="EL109" s="387">
        <f t="shared" ca="1" si="181"/>
        <v>0</v>
      </c>
      <c r="EM109" s="387">
        <f t="shared" ca="1" si="181"/>
        <v>0</v>
      </c>
      <c r="EO109" s="695">
        <f t="shared" si="128"/>
        <v>1</v>
      </c>
      <c r="EP109" s="119">
        <f t="shared" si="129"/>
        <v>1</v>
      </c>
    </row>
    <row r="110" spans="1:146">
      <c r="A110" s="122">
        <v>103</v>
      </c>
      <c r="B110" s="551"/>
      <c r="C110" s="529"/>
      <c r="D110" s="530"/>
      <c r="E110" s="530"/>
      <c r="F110" s="531"/>
      <c r="G110" s="532" t="s">
        <v>381</v>
      </c>
      <c r="H110" s="529"/>
      <c r="I110" s="540"/>
      <c r="J110" s="540"/>
      <c r="K110" s="539"/>
      <c r="L110" s="747">
        <f>IF(ISBLANK(K110),,IF(K110&lt;'Grille des taux interet'!$B$2,'Grille des taux interet'!$C$2,IF(K110&lt;'Grille des taux interet'!$B$3,'Grille des taux interet'!$C$3,IF(K110&lt;'Grille des taux interet'!B$4,'Grille des taux interet'!$C$4,IF(K110&lt;='Grille des taux interet'!$B$5,'Grille des taux interet'!$C$5,"RIEN")))))</f>
        <v>0</v>
      </c>
      <c r="M110" s="602">
        <f t="shared" si="160"/>
        <v>0</v>
      </c>
      <c r="N110" s="663" t="str">
        <f t="shared" si="127"/>
        <v/>
      </c>
      <c r="O110" s="649"/>
      <c r="P110" s="649"/>
      <c r="Q110" s="649"/>
      <c r="R110" s="649"/>
      <c r="S110" s="656"/>
      <c r="T110" s="385">
        <f t="shared" ca="1" si="161"/>
        <v>0</v>
      </c>
      <c r="U110" s="385">
        <f t="shared" ca="1" si="162"/>
        <v>0</v>
      </c>
      <c r="V110" s="386">
        <f t="shared" si="163"/>
        <v>0</v>
      </c>
      <c r="W110" s="386">
        <f t="shared" ca="1" si="164"/>
        <v>0</v>
      </c>
      <c r="X110" s="386">
        <f t="shared" ca="1" si="165"/>
        <v>0</v>
      </c>
      <c r="Y110" s="389">
        <f t="shared" si="166"/>
        <v>1900</v>
      </c>
      <c r="Z110" s="387">
        <f t="shared" ca="1" si="172"/>
        <v>0</v>
      </c>
      <c r="AA110" s="387">
        <f t="shared" ca="1" si="172"/>
        <v>0</v>
      </c>
      <c r="AB110" s="387">
        <f t="shared" ca="1" si="172"/>
        <v>0</v>
      </c>
      <c r="AC110" s="387">
        <f t="shared" ca="1" si="172"/>
        <v>0</v>
      </c>
      <c r="AD110" s="387">
        <f t="shared" ca="1" si="172"/>
        <v>0</v>
      </c>
      <c r="AE110" s="387">
        <f t="shared" ca="1" si="172"/>
        <v>0</v>
      </c>
      <c r="AF110" s="387">
        <f t="shared" ca="1" si="172"/>
        <v>0</v>
      </c>
      <c r="AG110" s="387">
        <f t="shared" ca="1" si="172"/>
        <v>0</v>
      </c>
      <c r="AH110" s="387">
        <f t="shared" ca="1" si="172"/>
        <v>0</v>
      </c>
      <c r="AI110" s="387">
        <f t="shared" ca="1" si="172"/>
        <v>0</v>
      </c>
      <c r="AJ110" s="387">
        <f t="shared" ca="1" si="173"/>
        <v>0</v>
      </c>
      <c r="AK110" s="387">
        <f t="shared" ca="1" si="173"/>
        <v>0</v>
      </c>
      <c r="AL110" s="387">
        <f t="shared" ca="1" si="173"/>
        <v>0</v>
      </c>
      <c r="AM110" s="387">
        <f t="shared" ca="1" si="173"/>
        <v>0</v>
      </c>
      <c r="AN110" s="387">
        <f t="shared" ca="1" si="173"/>
        <v>0</v>
      </c>
      <c r="AO110" s="387">
        <f t="shared" ca="1" si="173"/>
        <v>0</v>
      </c>
      <c r="AP110" s="387">
        <f t="shared" ca="1" si="173"/>
        <v>0</v>
      </c>
      <c r="AQ110" s="387">
        <f t="shared" ca="1" si="173"/>
        <v>0</v>
      </c>
      <c r="AR110" s="387">
        <f t="shared" ca="1" si="173"/>
        <v>0</v>
      </c>
      <c r="AS110" s="387">
        <f t="shared" ca="1" si="173"/>
        <v>0</v>
      </c>
      <c r="AT110" s="387">
        <f t="shared" ca="1" si="174"/>
        <v>0</v>
      </c>
      <c r="AU110" s="387">
        <f t="shared" ca="1" si="174"/>
        <v>0</v>
      </c>
      <c r="AV110" s="387">
        <f t="shared" ca="1" si="174"/>
        <v>0</v>
      </c>
      <c r="AW110" s="387">
        <f t="shared" ca="1" si="174"/>
        <v>0</v>
      </c>
      <c r="AX110" s="387">
        <f t="shared" ca="1" si="174"/>
        <v>0</v>
      </c>
      <c r="AY110" s="387">
        <f t="shared" ca="1" si="174"/>
        <v>0</v>
      </c>
      <c r="AZ110" s="387">
        <f t="shared" ca="1" si="174"/>
        <v>0</v>
      </c>
      <c r="BA110" s="387">
        <f t="shared" ca="1" si="174"/>
        <v>0</v>
      </c>
      <c r="BB110" s="387">
        <f t="shared" ca="1" si="174"/>
        <v>0</v>
      </c>
      <c r="BC110" s="387">
        <f t="shared" ca="1" si="174"/>
        <v>0</v>
      </c>
      <c r="BD110" s="387">
        <f t="shared" ca="1" si="175"/>
        <v>0</v>
      </c>
      <c r="BE110" s="387">
        <f t="shared" ca="1" si="175"/>
        <v>0</v>
      </c>
      <c r="BF110" s="387">
        <f t="shared" ca="1" si="175"/>
        <v>0</v>
      </c>
      <c r="BG110" s="387">
        <f t="shared" ca="1" si="175"/>
        <v>0</v>
      </c>
      <c r="BH110" s="387">
        <f t="shared" ca="1" si="175"/>
        <v>0</v>
      </c>
      <c r="BI110" s="387">
        <f t="shared" ca="1" si="175"/>
        <v>0</v>
      </c>
      <c r="BJ110" s="387">
        <f t="shared" ca="1" si="175"/>
        <v>0</v>
      </c>
      <c r="BK110" s="387">
        <f t="shared" ca="1" si="175"/>
        <v>0</v>
      </c>
      <c r="BL110" s="387">
        <f t="shared" ca="1" si="175"/>
        <v>0</v>
      </c>
      <c r="BM110" s="387">
        <f t="shared" ca="1" si="175"/>
        <v>0</v>
      </c>
      <c r="BN110" s="387">
        <f t="shared" ca="1" si="176"/>
        <v>0</v>
      </c>
      <c r="BO110" s="387">
        <f t="shared" ca="1" si="176"/>
        <v>0</v>
      </c>
      <c r="BP110" s="387">
        <f t="shared" ca="1" si="176"/>
        <v>0</v>
      </c>
      <c r="BQ110" s="387">
        <f t="shared" ca="1" si="176"/>
        <v>0</v>
      </c>
      <c r="BR110" s="387">
        <f t="shared" ca="1" si="176"/>
        <v>0</v>
      </c>
      <c r="BS110" s="387">
        <f t="shared" ca="1" si="176"/>
        <v>0</v>
      </c>
      <c r="BT110" s="387">
        <f t="shared" ca="1" si="176"/>
        <v>0</v>
      </c>
      <c r="BU110" s="387">
        <f t="shared" ca="1" si="176"/>
        <v>0</v>
      </c>
      <c r="BV110" s="387">
        <f t="shared" ca="1" si="176"/>
        <v>0</v>
      </c>
      <c r="BW110" s="387">
        <f t="shared" ca="1" si="176"/>
        <v>0</v>
      </c>
      <c r="BX110" s="387">
        <f t="shared" ca="1" si="176"/>
        <v>0</v>
      </c>
      <c r="BY110" s="387">
        <f t="shared" ca="1" si="176"/>
        <v>0</v>
      </c>
      <c r="BZ110" s="387">
        <f t="shared" ca="1" si="176"/>
        <v>0</v>
      </c>
      <c r="CA110" s="387">
        <f t="shared" ca="1" si="176"/>
        <v>0</v>
      </c>
      <c r="CF110" s="385">
        <f t="shared" ca="1" si="167"/>
        <v>0</v>
      </c>
      <c r="CG110" s="385">
        <f t="shared" ca="1" si="168"/>
        <v>0</v>
      </c>
      <c r="CH110" s="386">
        <f t="shared" si="169"/>
        <v>0</v>
      </c>
      <c r="CI110" s="386">
        <f t="shared" ca="1" si="170"/>
        <v>0</v>
      </c>
      <c r="CJ110" s="386">
        <f t="shared" ca="1" si="171"/>
        <v>0</v>
      </c>
      <c r="CK110" s="389"/>
      <c r="CL110" s="387">
        <f t="shared" ca="1" si="177"/>
        <v>0</v>
      </c>
      <c r="CM110" s="387">
        <f t="shared" ca="1" si="177"/>
        <v>0</v>
      </c>
      <c r="CN110" s="387">
        <f t="shared" ca="1" si="177"/>
        <v>0</v>
      </c>
      <c r="CO110" s="387">
        <f t="shared" ca="1" si="177"/>
        <v>0</v>
      </c>
      <c r="CP110" s="387">
        <f t="shared" ca="1" si="177"/>
        <v>0</v>
      </c>
      <c r="CQ110" s="387">
        <f t="shared" ca="1" si="177"/>
        <v>0</v>
      </c>
      <c r="CR110" s="387">
        <f t="shared" ca="1" si="177"/>
        <v>0</v>
      </c>
      <c r="CS110" s="387">
        <f t="shared" ca="1" si="177"/>
        <v>0</v>
      </c>
      <c r="CT110" s="387">
        <f t="shared" ca="1" si="177"/>
        <v>0</v>
      </c>
      <c r="CU110" s="387">
        <f t="shared" ca="1" si="177"/>
        <v>0</v>
      </c>
      <c r="CV110" s="387">
        <f t="shared" ca="1" si="178"/>
        <v>0</v>
      </c>
      <c r="CW110" s="387">
        <f t="shared" ca="1" si="178"/>
        <v>0</v>
      </c>
      <c r="CX110" s="387">
        <f t="shared" ca="1" si="178"/>
        <v>0</v>
      </c>
      <c r="CY110" s="387">
        <f t="shared" ca="1" si="178"/>
        <v>0</v>
      </c>
      <c r="CZ110" s="387">
        <f t="shared" ca="1" si="178"/>
        <v>0</v>
      </c>
      <c r="DA110" s="387">
        <f t="shared" ca="1" si="178"/>
        <v>0</v>
      </c>
      <c r="DB110" s="387">
        <f t="shared" ca="1" si="178"/>
        <v>0</v>
      </c>
      <c r="DC110" s="387">
        <f t="shared" ca="1" si="178"/>
        <v>0</v>
      </c>
      <c r="DD110" s="387">
        <f t="shared" ca="1" si="178"/>
        <v>0</v>
      </c>
      <c r="DE110" s="387">
        <f t="shared" ca="1" si="178"/>
        <v>0</v>
      </c>
      <c r="DF110" s="387">
        <f t="shared" ca="1" si="179"/>
        <v>0</v>
      </c>
      <c r="DG110" s="387">
        <f t="shared" ca="1" si="179"/>
        <v>0</v>
      </c>
      <c r="DH110" s="387">
        <f t="shared" ca="1" si="179"/>
        <v>0</v>
      </c>
      <c r="DI110" s="387">
        <f t="shared" ca="1" si="179"/>
        <v>0</v>
      </c>
      <c r="DJ110" s="387">
        <f t="shared" ca="1" si="179"/>
        <v>0</v>
      </c>
      <c r="DK110" s="387">
        <f t="shared" ca="1" si="179"/>
        <v>0</v>
      </c>
      <c r="DL110" s="387">
        <f t="shared" ca="1" si="179"/>
        <v>0</v>
      </c>
      <c r="DM110" s="387">
        <f t="shared" ca="1" si="179"/>
        <v>0</v>
      </c>
      <c r="DN110" s="387">
        <f t="shared" ca="1" si="179"/>
        <v>0</v>
      </c>
      <c r="DO110" s="387">
        <f t="shared" ca="1" si="179"/>
        <v>0</v>
      </c>
      <c r="DP110" s="387">
        <f t="shared" ca="1" si="180"/>
        <v>0</v>
      </c>
      <c r="DQ110" s="387">
        <f t="shared" ca="1" si="180"/>
        <v>0</v>
      </c>
      <c r="DR110" s="387">
        <f t="shared" ca="1" si="180"/>
        <v>0</v>
      </c>
      <c r="DS110" s="387">
        <f t="shared" ca="1" si="180"/>
        <v>0</v>
      </c>
      <c r="DT110" s="387">
        <f t="shared" ca="1" si="180"/>
        <v>0</v>
      </c>
      <c r="DU110" s="387">
        <f t="shared" ca="1" si="180"/>
        <v>0</v>
      </c>
      <c r="DV110" s="387">
        <f t="shared" ca="1" si="180"/>
        <v>0</v>
      </c>
      <c r="DW110" s="387">
        <f t="shared" ca="1" si="180"/>
        <v>0</v>
      </c>
      <c r="DX110" s="387">
        <f t="shared" ca="1" si="180"/>
        <v>0</v>
      </c>
      <c r="DY110" s="387">
        <f t="shared" ca="1" si="180"/>
        <v>0</v>
      </c>
      <c r="DZ110" s="387">
        <f t="shared" ca="1" si="181"/>
        <v>0</v>
      </c>
      <c r="EA110" s="387">
        <f t="shared" ca="1" si="181"/>
        <v>0</v>
      </c>
      <c r="EB110" s="387">
        <f t="shared" ca="1" si="181"/>
        <v>0</v>
      </c>
      <c r="EC110" s="387">
        <f t="shared" ca="1" si="181"/>
        <v>0</v>
      </c>
      <c r="ED110" s="387">
        <f t="shared" ca="1" si="181"/>
        <v>0</v>
      </c>
      <c r="EE110" s="387">
        <f t="shared" ca="1" si="181"/>
        <v>0</v>
      </c>
      <c r="EF110" s="387">
        <f t="shared" ca="1" si="181"/>
        <v>0</v>
      </c>
      <c r="EG110" s="387">
        <f t="shared" ca="1" si="181"/>
        <v>0</v>
      </c>
      <c r="EH110" s="387">
        <f t="shared" ca="1" si="181"/>
        <v>0</v>
      </c>
      <c r="EI110" s="387">
        <f t="shared" ca="1" si="181"/>
        <v>0</v>
      </c>
      <c r="EJ110" s="387">
        <f t="shared" ca="1" si="181"/>
        <v>0</v>
      </c>
      <c r="EK110" s="387">
        <f t="shared" ca="1" si="181"/>
        <v>0</v>
      </c>
      <c r="EL110" s="387">
        <f t="shared" ca="1" si="181"/>
        <v>0</v>
      </c>
      <c r="EM110" s="387">
        <f t="shared" ca="1" si="181"/>
        <v>0</v>
      </c>
      <c r="EO110" s="695">
        <f t="shared" si="128"/>
        <v>1</v>
      </c>
      <c r="EP110" s="119">
        <f t="shared" si="129"/>
        <v>1</v>
      </c>
    </row>
    <row r="111" spans="1:146">
      <c r="A111" s="122">
        <v>104</v>
      </c>
      <c r="B111" s="551"/>
      <c r="C111" s="529"/>
      <c r="D111" s="530"/>
      <c r="E111" s="530"/>
      <c r="F111" s="531"/>
      <c r="G111" s="532" t="s">
        <v>381</v>
      </c>
      <c r="H111" s="529"/>
      <c r="I111" s="540"/>
      <c r="J111" s="540"/>
      <c r="K111" s="539"/>
      <c r="L111" s="747">
        <f>IF(ISBLANK(K111),,IF(K111&lt;'Grille des taux interet'!$B$2,'Grille des taux interet'!$C$2,IF(K111&lt;'Grille des taux interet'!$B$3,'Grille des taux interet'!$C$3,IF(K111&lt;'Grille des taux interet'!B$4,'Grille des taux interet'!$C$4,IF(K111&lt;='Grille des taux interet'!$B$5,'Grille des taux interet'!$C$5,"RIEN")))))</f>
        <v>0</v>
      </c>
      <c r="M111" s="602">
        <f t="shared" si="160"/>
        <v>0</v>
      </c>
      <c r="N111" s="663" t="str">
        <f t="shared" si="127"/>
        <v/>
      </c>
      <c r="O111" s="649"/>
      <c r="P111" s="649"/>
      <c r="Q111" s="649"/>
      <c r="R111" s="649"/>
      <c r="S111" s="656"/>
      <c r="T111" s="385">
        <f t="shared" ca="1" si="161"/>
        <v>0</v>
      </c>
      <c r="U111" s="385">
        <f t="shared" ca="1" si="162"/>
        <v>0</v>
      </c>
      <c r="V111" s="386">
        <f t="shared" si="163"/>
        <v>0</v>
      </c>
      <c r="W111" s="386">
        <f t="shared" ca="1" si="164"/>
        <v>0</v>
      </c>
      <c r="X111" s="386">
        <f t="shared" ca="1" si="165"/>
        <v>0</v>
      </c>
      <c r="Y111" s="389">
        <f t="shared" si="166"/>
        <v>1900</v>
      </c>
      <c r="Z111" s="387">
        <f t="shared" ca="1" si="172"/>
        <v>0</v>
      </c>
      <c r="AA111" s="387">
        <f t="shared" ca="1" si="172"/>
        <v>0</v>
      </c>
      <c r="AB111" s="387">
        <f t="shared" ca="1" si="172"/>
        <v>0</v>
      </c>
      <c r="AC111" s="387">
        <f t="shared" ca="1" si="172"/>
        <v>0</v>
      </c>
      <c r="AD111" s="387">
        <f t="shared" ca="1" si="172"/>
        <v>0</v>
      </c>
      <c r="AE111" s="387">
        <f t="shared" ca="1" si="172"/>
        <v>0</v>
      </c>
      <c r="AF111" s="387">
        <f t="shared" ca="1" si="172"/>
        <v>0</v>
      </c>
      <c r="AG111" s="387">
        <f t="shared" ca="1" si="172"/>
        <v>0</v>
      </c>
      <c r="AH111" s="387">
        <f t="shared" ca="1" si="172"/>
        <v>0</v>
      </c>
      <c r="AI111" s="387">
        <f t="shared" ca="1" si="172"/>
        <v>0</v>
      </c>
      <c r="AJ111" s="387">
        <f t="shared" ca="1" si="173"/>
        <v>0</v>
      </c>
      <c r="AK111" s="387">
        <f t="shared" ca="1" si="173"/>
        <v>0</v>
      </c>
      <c r="AL111" s="387">
        <f t="shared" ca="1" si="173"/>
        <v>0</v>
      </c>
      <c r="AM111" s="387">
        <f t="shared" ca="1" si="173"/>
        <v>0</v>
      </c>
      <c r="AN111" s="387">
        <f t="shared" ca="1" si="173"/>
        <v>0</v>
      </c>
      <c r="AO111" s="387">
        <f t="shared" ca="1" si="173"/>
        <v>0</v>
      </c>
      <c r="AP111" s="387">
        <f t="shared" ca="1" si="173"/>
        <v>0</v>
      </c>
      <c r="AQ111" s="387">
        <f t="shared" ca="1" si="173"/>
        <v>0</v>
      </c>
      <c r="AR111" s="387">
        <f t="shared" ca="1" si="173"/>
        <v>0</v>
      </c>
      <c r="AS111" s="387">
        <f t="shared" ca="1" si="173"/>
        <v>0</v>
      </c>
      <c r="AT111" s="387">
        <f t="shared" ca="1" si="174"/>
        <v>0</v>
      </c>
      <c r="AU111" s="387">
        <f t="shared" ca="1" si="174"/>
        <v>0</v>
      </c>
      <c r="AV111" s="387">
        <f t="shared" ca="1" si="174"/>
        <v>0</v>
      </c>
      <c r="AW111" s="387">
        <f t="shared" ca="1" si="174"/>
        <v>0</v>
      </c>
      <c r="AX111" s="387">
        <f t="shared" ca="1" si="174"/>
        <v>0</v>
      </c>
      <c r="AY111" s="387">
        <f t="shared" ca="1" si="174"/>
        <v>0</v>
      </c>
      <c r="AZ111" s="387">
        <f t="shared" ca="1" si="174"/>
        <v>0</v>
      </c>
      <c r="BA111" s="387">
        <f t="shared" ca="1" si="174"/>
        <v>0</v>
      </c>
      <c r="BB111" s="387">
        <f t="shared" ca="1" si="174"/>
        <v>0</v>
      </c>
      <c r="BC111" s="387">
        <f t="shared" ca="1" si="174"/>
        <v>0</v>
      </c>
      <c r="BD111" s="387">
        <f t="shared" ca="1" si="175"/>
        <v>0</v>
      </c>
      <c r="BE111" s="387">
        <f t="shared" ca="1" si="175"/>
        <v>0</v>
      </c>
      <c r="BF111" s="387">
        <f t="shared" ca="1" si="175"/>
        <v>0</v>
      </c>
      <c r="BG111" s="387">
        <f t="shared" ca="1" si="175"/>
        <v>0</v>
      </c>
      <c r="BH111" s="387">
        <f t="shared" ca="1" si="175"/>
        <v>0</v>
      </c>
      <c r="BI111" s="387">
        <f t="shared" ca="1" si="175"/>
        <v>0</v>
      </c>
      <c r="BJ111" s="387">
        <f t="shared" ca="1" si="175"/>
        <v>0</v>
      </c>
      <c r="BK111" s="387">
        <f t="shared" ca="1" si="175"/>
        <v>0</v>
      </c>
      <c r="BL111" s="387">
        <f t="shared" ca="1" si="175"/>
        <v>0</v>
      </c>
      <c r="BM111" s="387">
        <f t="shared" ca="1" si="175"/>
        <v>0</v>
      </c>
      <c r="BN111" s="387">
        <f t="shared" ca="1" si="176"/>
        <v>0</v>
      </c>
      <c r="BO111" s="387">
        <f t="shared" ca="1" si="176"/>
        <v>0</v>
      </c>
      <c r="BP111" s="387">
        <f t="shared" ca="1" si="176"/>
        <v>0</v>
      </c>
      <c r="BQ111" s="387">
        <f t="shared" ca="1" si="176"/>
        <v>0</v>
      </c>
      <c r="BR111" s="387">
        <f t="shared" ca="1" si="176"/>
        <v>0</v>
      </c>
      <c r="BS111" s="387">
        <f t="shared" ca="1" si="176"/>
        <v>0</v>
      </c>
      <c r="BT111" s="387">
        <f t="shared" ca="1" si="176"/>
        <v>0</v>
      </c>
      <c r="BU111" s="387">
        <f t="shared" ca="1" si="176"/>
        <v>0</v>
      </c>
      <c r="BV111" s="387">
        <f t="shared" ca="1" si="176"/>
        <v>0</v>
      </c>
      <c r="BW111" s="387">
        <f t="shared" ca="1" si="176"/>
        <v>0</v>
      </c>
      <c r="BX111" s="387">
        <f t="shared" ca="1" si="176"/>
        <v>0</v>
      </c>
      <c r="BY111" s="387">
        <f t="shared" ca="1" si="176"/>
        <v>0</v>
      </c>
      <c r="BZ111" s="387">
        <f t="shared" ca="1" si="176"/>
        <v>0</v>
      </c>
      <c r="CA111" s="387">
        <f t="shared" ca="1" si="176"/>
        <v>0</v>
      </c>
      <c r="CF111" s="385">
        <f t="shared" ca="1" si="167"/>
        <v>0</v>
      </c>
      <c r="CG111" s="385">
        <f t="shared" ca="1" si="168"/>
        <v>0</v>
      </c>
      <c r="CH111" s="386">
        <f t="shared" si="169"/>
        <v>0</v>
      </c>
      <c r="CI111" s="386">
        <f t="shared" ca="1" si="170"/>
        <v>0</v>
      </c>
      <c r="CJ111" s="386">
        <f t="shared" ca="1" si="171"/>
        <v>0</v>
      </c>
      <c r="CK111" s="389"/>
      <c r="CL111" s="387">
        <f t="shared" ca="1" si="177"/>
        <v>0</v>
      </c>
      <c r="CM111" s="387">
        <f t="shared" ca="1" si="177"/>
        <v>0</v>
      </c>
      <c r="CN111" s="387">
        <f t="shared" ca="1" si="177"/>
        <v>0</v>
      </c>
      <c r="CO111" s="387">
        <f t="shared" ca="1" si="177"/>
        <v>0</v>
      </c>
      <c r="CP111" s="387">
        <f t="shared" ca="1" si="177"/>
        <v>0</v>
      </c>
      <c r="CQ111" s="387">
        <f t="shared" ca="1" si="177"/>
        <v>0</v>
      </c>
      <c r="CR111" s="387">
        <f t="shared" ca="1" si="177"/>
        <v>0</v>
      </c>
      <c r="CS111" s="387">
        <f t="shared" ca="1" si="177"/>
        <v>0</v>
      </c>
      <c r="CT111" s="387">
        <f t="shared" ca="1" si="177"/>
        <v>0</v>
      </c>
      <c r="CU111" s="387">
        <f t="shared" ca="1" si="177"/>
        <v>0</v>
      </c>
      <c r="CV111" s="387">
        <f t="shared" ca="1" si="178"/>
        <v>0</v>
      </c>
      <c r="CW111" s="387">
        <f t="shared" ca="1" si="178"/>
        <v>0</v>
      </c>
      <c r="CX111" s="387">
        <f t="shared" ca="1" si="178"/>
        <v>0</v>
      </c>
      <c r="CY111" s="387">
        <f t="shared" ca="1" si="178"/>
        <v>0</v>
      </c>
      <c r="CZ111" s="387">
        <f t="shared" ca="1" si="178"/>
        <v>0</v>
      </c>
      <c r="DA111" s="387">
        <f t="shared" ca="1" si="178"/>
        <v>0</v>
      </c>
      <c r="DB111" s="387">
        <f t="shared" ca="1" si="178"/>
        <v>0</v>
      </c>
      <c r="DC111" s="387">
        <f t="shared" ca="1" si="178"/>
        <v>0</v>
      </c>
      <c r="DD111" s="387">
        <f t="shared" ca="1" si="178"/>
        <v>0</v>
      </c>
      <c r="DE111" s="387">
        <f t="shared" ca="1" si="178"/>
        <v>0</v>
      </c>
      <c r="DF111" s="387">
        <f t="shared" ca="1" si="179"/>
        <v>0</v>
      </c>
      <c r="DG111" s="387">
        <f t="shared" ca="1" si="179"/>
        <v>0</v>
      </c>
      <c r="DH111" s="387">
        <f t="shared" ca="1" si="179"/>
        <v>0</v>
      </c>
      <c r="DI111" s="387">
        <f t="shared" ca="1" si="179"/>
        <v>0</v>
      </c>
      <c r="DJ111" s="387">
        <f t="shared" ca="1" si="179"/>
        <v>0</v>
      </c>
      <c r="DK111" s="387">
        <f t="shared" ca="1" si="179"/>
        <v>0</v>
      </c>
      <c r="DL111" s="387">
        <f t="shared" ca="1" si="179"/>
        <v>0</v>
      </c>
      <c r="DM111" s="387">
        <f t="shared" ca="1" si="179"/>
        <v>0</v>
      </c>
      <c r="DN111" s="387">
        <f t="shared" ca="1" si="179"/>
        <v>0</v>
      </c>
      <c r="DO111" s="387">
        <f t="shared" ca="1" si="179"/>
        <v>0</v>
      </c>
      <c r="DP111" s="387">
        <f t="shared" ca="1" si="180"/>
        <v>0</v>
      </c>
      <c r="DQ111" s="387">
        <f t="shared" ca="1" si="180"/>
        <v>0</v>
      </c>
      <c r="DR111" s="387">
        <f t="shared" ca="1" si="180"/>
        <v>0</v>
      </c>
      <c r="DS111" s="387">
        <f t="shared" ca="1" si="180"/>
        <v>0</v>
      </c>
      <c r="DT111" s="387">
        <f t="shared" ca="1" si="180"/>
        <v>0</v>
      </c>
      <c r="DU111" s="387">
        <f t="shared" ca="1" si="180"/>
        <v>0</v>
      </c>
      <c r="DV111" s="387">
        <f t="shared" ca="1" si="180"/>
        <v>0</v>
      </c>
      <c r="DW111" s="387">
        <f t="shared" ca="1" si="180"/>
        <v>0</v>
      </c>
      <c r="DX111" s="387">
        <f t="shared" ca="1" si="180"/>
        <v>0</v>
      </c>
      <c r="DY111" s="387">
        <f t="shared" ca="1" si="180"/>
        <v>0</v>
      </c>
      <c r="DZ111" s="387">
        <f t="shared" ca="1" si="181"/>
        <v>0</v>
      </c>
      <c r="EA111" s="387">
        <f t="shared" ca="1" si="181"/>
        <v>0</v>
      </c>
      <c r="EB111" s="387">
        <f t="shared" ca="1" si="181"/>
        <v>0</v>
      </c>
      <c r="EC111" s="387">
        <f t="shared" ca="1" si="181"/>
        <v>0</v>
      </c>
      <c r="ED111" s="387">
        <f t="shared" ca="1" si="181"/>
        <v>0</v>
      </c>
      <c r="EE111" s="387">
        <f t="shared" ca="1" si="181"/>
        <v>0</v>
      </c>
      <c r="EF111" s="387">
        <f t="shared" ca="1" si="181"/>
        <v>0</v>
      </c>
      <c r="EG111" s="387">
        <f t="shared" ca="1" si="181"/>
        <v>0</v>
      </c>
      <c r="EH111" s="387">
        <f t="shared" ca="1" si="181"/>
        <v>0</v>
      </c>
      <c r="EI111" s="387">
        <f t="shared" ca="1" si="181"/>
        <v>0</v>
      </c>
      <c r="EJ111" s="387">
        <f t="shared" ca="1" si="181"/>
        <v>0</v>
      </c>
      <c r="EK111" s="387">
        <f t="shared" ca="1" si="181"/>
        <v>0</v>
      </c>
      <c r="EL111" s="387">
        <f t="shared" ca="1" si="181"/>
        <v>0</v>
      </c>
      <c r="EM111" s="387">
        <f t="shared" ca="1" si="181"/>
        <v>0</v>
      </c>
      <c r="EO111" s="695">
        <f t="shared" si="128"/>
        <v>1</v>
      </c>
      <c r="EP111" s="119">
        <f t="shared" si="129"/>
        <v>1</v>
      </c>
    </row>
    <row r="112" spans="1:146">
      <c r="A112" s="122">
        <v>105</v>
      </c>
      <c r="B112" s="551"/>
      <c r="C112" s="529"/>
      <c r="D112" s="530"/>
      <c r="E112" s="530"/>
      <c r="F112" s="531"/>
      <c r="G112" s="532" t="s">
        <v>381</v>
      </c>
      <c r="H112" s="529"/>
      <c r="I112" s="540"/>
      <c r="J112" s="540"/>
      <c r="K112" s="539"/>
      <c r="L112" s="747">
        <f>IF(ISBLANK(K112),,IF(K112&lt;'Grille des taux interet'!$B$2,'Grille des taux interet'!$C$2,IF(K112&lt;'Grille des taux interet'!$B$3,'Grille des taux interet'!$C$3,IF(K112&lt;'Grille des taux interet'!B$4,'Grille des taux interet'!$C$4,IF(K112&lt;='Grille des taux interet'!$B$5,'Grille des taux interet'!$C$5,"RIEN")))))</f>
        <v>0</v>
      </c>
      <c r="M112" s="602">
        <f t="shared" si="160"/>
        <v>0</v>
      </c>
      <c r="N112" s="663" t="str">
        <f t="shared" si="127"/>
        <v/>
      </c>
      <c r="O112" s="649"/>
      <c r="P112" s="649"/>
      <c r="Q112" s="649"/>
      <c r="R112" s="649"/>
      <c r="S112" s="656"/>
      <c r="T112" s="385">
        <f t="shared" ca="1" si="161"/>
        <v>0</v>
      </c>
      <c r="U112" s="385">
        <f t="shared" ca="1" si="162"/>
        <v>0</v>
      </c>
      <c r="V112" s="386">
        <f t="shared" si="163"/>
        <v>0</v>
      </c>
      <c r="W112" s="386">
        <f t="shared" ca="1" si="164"/>
        <v>0</v>
      </c>
      <c r="X112" s="386">
        <f t="shared" ca="1" si="165"/>
        <v>0</v>
      </c>
      <c r="Y112" s="389">
        <f t="shared" si="166"/>
        <v>1900</v>
      </c>
      <c r="Z112" s="387">
        <f t="shared" ca="1" si="172"/>
        <v>0</v>
      </c>
      <c r="AA112" s="387">
        <f t="shared" ca="1" si="172"/>
        <v>0</v>
      </c>
      <c r="AB112" s="387">
        <f t="shared" ca="1" si="172"/>
        <v>0</v>
      </c>
      <c r="AC112" s="387">
        <f t="shared" ca="1" si="172"/>
        <v>0</v>
      </c>
      <c r="AD112" s="387">
        <f t="shared" ca="1" si="172"/>
        <v>0</v>
      </c>
      <c r="AE112" s="387">
        <f t="shared" ca="1" si="172"/>
        <v>0</v>
      </c>
      <c r="AF112" s="387">
        <f t="shared" ca="1" si="172"/>
        <v>0</v>
      </c>
      <c r="AG112" s="387">
        <f t="shared" ca="1" si="172"/>
        <v>0</v>
      </c>
      <c r="AH112" s="387">
        <f t="shared" ca="1" si="172"/>
        <v>0</v>
      </c>
      <c r="AI112" s="387">
        <f t="shared" ca="1" si="172"/>
        <v>0</v>
      </c>
      <c r="AJ112" s="387">
        <f t="shared" ca="1" si="173"/>
        <v>0</v>
      </c>
      <c r="AK112" s="387">
        <f t="shared" ca="1" si="173"/>
        <v>0</v>
      </c>
      <c r="AL112" s="387">
        <f t="shared" ca="1" si="173"/>
        <v>0</v>
      </c>
      <c r="AM112" s="387">
        <f t="shared" ca="1" si="173"/>
        <v>0</v>
      </c>
      <c r="AN112" s="387">
        <f t="shared" ca="1" si="173"/>
        <v>0</v>
      </c>
      <c r="AO112" s="387">
        <f t="shared" ca="1" si="173"/>
        <v>0</v>
      </c>
      <c r="AP112" s="387">
        <f t="shared" ca="1" si="173"/>
        <v>0</v>
      </c>
      <c r="AQ112" s="387">
        <f t="shared" ca="1" si="173"/>
        <v>0</v>
      </c>
      <c r="AR112" s="387">
        <f t="shared" ca="1" si="173"/>
        <v>0</v>
      </c>
      <c r="AS112" s="387">
        <f t="shared" ca="1" si="173"/>
        <v>0</v>
      </c>
      <c r="AT112" s="387">
        <f t="shared" ca="1" si="174"/>
        <v>0</v>
      </c>
      <c r="AU112" s="387">
        <f t="shared" ca="1" si="174"/>
        <v>0</v>
      </c>
      <c r="AV112" s="387">
        <f t="shared" ca="1" si="174"/>
        <v>0</v>
      </c>
      <c r="AW112" s="387">
        <f t="shared" ca="1" si="174"/>
        <v>0</v>
      </c>
      <c r="AX112" s="387">
        <f t="shared" ca="1" si="174"/>
        <v>0</v>
      </c>
      <c r="AY112" s="387">
        <f t="shared" ca="1" si="174"/>
        <v>0</v>
      </c>
      <c r="AZ112" s="387">
        <f t="shared" ca="1" si="174"/>
        <v>0</v>
      </c>
      <c r="BA112" s="387">
        <f t="shared" ca="1" si="174"/>
        <v>0</v>
      </c>
      <c r="BB112" s="387">
        <f t="shared" ca="1" si="174"/>
        <v>0</v>
      </c>
      <c r="BC112" s="387">
        <f t="shared" ca="1" si="174"/>
        <v>0</v>
      </c>
      <c r="BD112" s="387">
        <f t="shared" ca="1" si="175"/>
        <v>0</v>
      </c>
      <c r="BE112" s="387">
        <f t="shared" ca="1" si="175"/>
        <v>0</v>
      </c>
      <c r="BF112" s="387">
        <f t="shared" ca="1" si="175"/>
        <v>0</v>
      </c>
      <c r="BG112" s="387">
        <f t="shared" ca="1" si="175"/>
        <v>0</v>
      </c>
      <c r="BH112" s="387">
        <f t="shared" ca="1" si="175"/>
        <v>0</v>
      </c>
      <c r="BI112" s="387">
        <f t="shared" ca="1" si="175"/>
        <v>0</v>
      </c>
      <c r="BJ112" s="387">
        <f t="shared" ca="1" si="175"/>
        <v>0</v>
      </c>
      <c r="BK112" s="387">
        <f t="shared" ca="1" si="175"/>
        <v>0</v>
      </c>
      <c r="BL112" s="387">
        <f t="shared" ca="1" si="175"/>
        <v>0</v>
      </c>
      <c r="BM112" s="387">
        <f t="shared" ca="1" si="175"/>
        <v>0</v>
      </c>
      <c r="BN112" s="387">
        <f t="shared" ca="1" si="176"/>
        <v>0</v>
      </c>
      <c r="BO112" s="387">
        <f t="shared" ca="1" si="176"/>
        <v>0</v>
      </c>
      <c r="BP112" s="387">
        <f t="shared" ca="1" si="176"/>
        <v>0</v>
      </c>
      <c r="BQ112" s="387">
        <f t="shared" ca="1" si="176"/>
        <v>0</v>
      </c>
      <c r="BR112" s="387">
        <f t="shared" ca="1" si="176"/>
        <v>0</v>
      </c>
      <c r="BS112" s="387">
        <f t="shared" ca="1" si="176"/>
        <v>0</v>
      </c>
      <c r="BT112" s="387">
        <f t="shared" ca="1" si="176"/>
        <v>0</v>
      </c>
      <c r="BU112" s="387">
        <f t="shared" ca="1" si="176"/>
        <v>0</v>
      </c>
      <c r="BV112" s="387">
        <f t="shared" ca="1" si="176"/>
        <v>0</v>
      </c>
      <c r="BW112" s="387">
        <f t="shared" ca="1" si="176"/>
        <v>0</v>
      </c>
      <c r="BX112" s="387">
        <f t="shared" ca="1" si="176"/>
        <v>0</v>
      </c>
      <c r="BY112" s="387">
        <f t="shared" ca="1" si="176"/>
        <v>0</v>
      </c>
      <c r="BZ112" s="387">
        <f t="shared" ca="1" si="176"/>
        <v>0</v>
      </c>
      <c r="CA112" s="387">
        <f t="shared" ca="1" si="176"/>
        <v>0</v>
      </c>
      <c r="CF112" s="385">
        <f t="shared" ca="1" si="167"/>
        <v>0</v>
      </c>
      <c r="CG112" s="385">
        <f t="shared" ca="1" si="168"/>
        <v>0</v>
      </c>
      <c r="CH112" s="386">
        <f t="shared" si="169"/>
        <v>0</v>
      </c>
      <c r="CI112" s="386">
        <f t="shared" ca="1" si="170"/>
        <v>0</v>
      </c>
      <c r="CJ112" s="386">
        <f t="shared" ca="1" si="171"/>
        <v>0</v>
      </c>
      <c r="CK112" s="389"/>
      <c r="CL112" s="387">
        <f t="shared" ca="1" si="177"/>
        <v>0</v>
      </c>
      <c r="CM112" s="387">
        <f t="shared" ca="1" si="177"/>
        <v>0</v>
      </c>
      <c r="CN112" s="387">
        <f t="shared" ca="1" si="177"/>
        <v>0</v>
      </c>
      <c r="CO112" s="387">
        <f t="shared" ca="1" si="177"/>
        <v>0</v>
      </c>
      <c r="CP112" s="387">
        <f t="shared" ca="1" si="177"/>
        <v>0</v>
      </c>
      <c r="CQ112" s="387">
        <f t="shared" ca="1" si="177"/>
        <v>0</v>
      </c>
      <c r="CR112" s="387">
        <f t="shared" ca="1" si="177"/>
        <v>0</v>
      </c>
      <c r="CS112" s="387">
        <f t="shared" ca="1" si="177"/>
        <v>0</v>
      </c>
      <c r="CT112" s="387">
        <f t="shared" ca="1" si="177"/>
        <v>0</v>
      </c>
      <c r="CU112" s="387">
        <f t="shared" ca="1" si="177"/>
        <v>0</v>
      </c>
      <c r="CV112" s="387">
        <f t="shared" ca="1" si="178"/>
        <v>0</v>
      </c>
      <c r="CW112" s="387">
        <f t="shared" ca="1" si="178"/>
        <v>0</v>
      </c>
      <c r="CX112" s="387">
        <f t="shared" ca="1" si="178"/>
        <v>0</v>
      </c>
      <c r="CY112" s="387">
        <f t="shared" ca="1" si="178"/>
        <v>0</v>
      </c>
      <c r="CZ112" s="387">
        <f t="shared" ca="1" si="178"/>
        <v>0</v>
      </c>
      <c r="DA112" s="387">
        <f t="shared" ca="1" si="178"/>
        <v>0</v>
      </c>
      <c r="DB112" s="387">
        <f t="shared" ca="1" si="178"/>
        <v>0</v>
      </c>
      <c r="DC112" s="387">
        <f t="shared" ca="1" si="178"/>
        <v>0</v>
      </c>
      <c r="DD112" s="387">
        <f t="shared" ca="1" si="178"/>
        <v>0</v>
      </c>
      <c r="DE112" s="387">
        <f t="shared" ca="1" si="178"/>
        <v>0</v>
      </c>
      <c r="DF112" s="387">
        <f t="shared" ca="1" si="179"/>
        <v>0</v>
      </c>
      <c r="DG112" s="387">
        <f t="shared" ca="1" si="179"/>
        <v>0</v>
      </c>
      <c r="DH112" s="387">
        <f t="shared" ca="1" si="179"/>
        <v>0</v>
      </c>
      <c r="DI112" s="387">
        <f t="shared" ca="1" si="179"/>
        <v>0</v>
      </c>
      <c r="DJ112" s="387">
        <f t="shared" ca="1" si="179"/>
        <v>0</v>
      </c>
      <c r="DK112" s="387">
        <f t="shared" ca="1" si="179"/>
        <v>0</v>
      </c>
      <c r="DL112" s="387">
        <f t="shared" ca="1" si="179"/>
        <v>0</v>
      </c>
      <c r="DM112" s="387">
        <f t="shared" ca="1" si="179"/>
        <v>0</v>
      </c>
      <c r="DN112" s="387">
        <f t="shared" ca="1" si="179"/>
        <v>0</v>
      </c>
      <c r="DO112" s="387">
        <f t="shared" ca="1" si="179"/>
        <v>0</v>
      </c>
      <c r="DP112" s="387">
        <f t="shared" ca="1" si="180"/>
        <v>0</v>
      </c>
      <c r="DQ112" s="387">
        <f t="shared" ca="1" si="180"/>
        <v>0</v>
      </c>
      <c r="DR112" s="387">
        <f t="shared" ca="1" si="180"/>
        <v>0</v>
      </c>
      <c r="DS112" s="387">
        <f t="shared" ca="1" si="180"/>
        <v>0</v>
      </c>
      <c r="DT112" s="387">
        <f t="shared" ca="1" si="180"/>
        <v>0</v>
      </c>
      <c r="DU112" s="387">
        <f t="shared" ca="1" si="180"/>
        <v>0</v>
      </c>
      <c r="DV112" s="387">
        <f t="shared" ca="1" si="180"/>
        <v>0</v>
      </c>
      <c r="DW112" s="387">
        <f t="shared" ca="1" si="180"/>
        <v>0</v>
      </c>
      <c r="DX112" s="387">
        <f t="shared" ca="1" si="180"/>
        <v>0</v>
      </c>
      <c r="DY112" s="387">
        <f t="shared" ca="1" si="180"/>
        <v>0</v>
      </c>
      <c r="DZ112" s="387">
        <f t="shared" ca="1" si="181"/>
        <v>0</v>
      </c>
      <c r="EA112" s="387">
        <f t="shared" ca="1" si="181"/>
        <v>0</v>
      </c>
      <c r="EB112" s="387">
        <f t="shared" ca="1" si="181"/>
        <v>0</v>
      </c>
      <c r="EC112" s="387">
        <f t="shared" ca="1" si="181"/>
        <v>0</v>
      </c>
      <c r="ED112" s="387">
        <f t="shared" ca="1" si="181"/>
        <v>0</v>
      </c>
      <c r="EE112" s="387">
        <f t="shared" ca="1" si="181"/>
        <v>0</v>
      </c>
      <c r="EF112" s="387">
        <f t="shared" ca="1" si="181"/>
        <v>0</v>
      </c>
      <c r="EG112" s="387">
        <f t="shared" ca="1" si="181"/>
        <v>0</v>
      </c>
      <c r="EH112" s="387">
        <f t="shared" ca="1" si="181"/>
        <v>0</v>
      </c>
      <c r="EI112" s="387">
        <f t="shared" ca="1" si="181"/>
        <v>0</v>
      </c>
      <c r="EJ112" s="387">
        <f t="shared" ca="1" si="181"/>
        <v>0</v>
      </c>
      <c r="EK112" s="387">
        <f t="shared" ca="1" si="181"/>
        <v>0</v>
      </c>
      <c r="EL112" s="387">
        <f t="shared" ca="1" si="181"/>
        <v>0</v>
      </c>
      <c r="EM112" s="387">
        <f t="shared" ca="1" si="181"/>
        <v>0</v>
      </c>
      <c r="EO112" s="695">
        <f t="shared" si="128"/>
        <v>1</v>
      </c>
      <c r="EP112" s="119">
        <f t="shared" si="129"/>
        <v>1</v>
      </c>
    </row>
    <row r="113" spans="1:146">
      <c r="A113" s="122">
        <v>106</v>
      </c>
      <c r="B113" s="551"/>
      <c r="C113" s="529"/>
      <c r="D113" s="530"/>
      <c r="E113" s="530"/>
      <c r="F113" s="531"/>
      <c r="G113" s="532" t="s">
        <v>381</v>
      </c>
      <c r="H113" s="529"/>
      <c r="I113" s="540"/>
      <c r="J113" s="540"/>
      <c r="K113" s="539"/>
      <c r="L113" s="747">
        <f>IF(ISBLANK(K113),,IF(K113&lt;'Grille des taux interet'!$B$2,'Grille des taux interet'!$C$2,IF(K113&lt;'Grille des taux interet'!$B$3,'Grille des taux interet'!$C$3,IF(K113&lt;'Grille des taux interet'!B$4,'Grille des taux interet'!$C$4,IF(K113&lt;='Grille des taux interet'!$B$5,'Grille des taux interet'!$C$5,"RIEN")))))</f>
        <v>0</v>
      </c>
      <c r="M113" s="602">
        <f t="shared" si="160"/>
        <v>0</v>
      </c>
      <c r="N113" s="663" t="str">
        <f t="shared" si="127"/>
        <v/>
      </c>
      <c r="O113" s="649"/>
      <c r="P113" s="649"/>
      <c r="Q113" s="649"/>
      <c r="R113" s="649"/>
      <c r="S113" s="656"/>
      <c r="T113" s="385">
        <f t="shared" ca="1" si="161"/>
        <v>0</v>
      </c>
      <c r="U113" s="385">
        <f t="shared" ca="1" si="162"/>
        <v>0</v>
      </c>
      <c r="V113" s="386">
        <f t="shared" si="163"/>
        <v>0</v>
      </c>
      <c r="W113" s="386">
        <f t="shared" ca="1" si="164"/>
        <v>0</v>
      </c>
      <c r="X113" s="386">
        <f t="shared" ca="1" si="165"/>
        <v>0</v>
      </c>
      <c r="Y113" s="389">
        <f t="shared" si="166"/>
        <v>1900</v>
      </c>
      <c r="Z113" s="387">
        <f t="shared" ca="1" si="172"/>
        <v>0</v>
      </c>
      <c r="AA113" s="387">
        <f t="shared" ca="1" si="172"/>
        <v>0</v>
      </c>
      <c r="AB113" s="387">
        <f t="shared" ca="1" si="172"/>
        <v>0</v>
      </c>
      <c r="AC113" s="387">
        <f t="shared" ca="1" si="172"/>
        <v>0</v>
      </c>
      <c r="AD113" s="387">
        <f t="shared" ca="1" si="172"/>
        <v>0</v>
      </c>
      <c r="AE113" s="387">
        <f t="shared" ca="1" si="172"/>
        <v>0</v>
      </c>
      <c r="AF113" s="387">
        <f t="shared" ca="1" si="172"/>
        <v>0</v>
      </c>
      <c r="AG113" s="387">
        <f t="shared" ca="1" si="172"/>
        <v>0</v>
      </c>
      <c r="AH113" s="387">
        <f t="shared" ca="1" si="172"/>
        <v>0</v>
      </c>
      <c r="AI113" s="387">
        <f t="shared" ca="1" si="172"/>
        <v>0</v>
      </c>
      <c r="AJ113" s="387">
        <f t="shared" ca="1" si="173"/>
        <v>0</v>
      </c>
      <c r="AK113" s="387">
        <f t="shared" ca="1" si="173"/>
        <v>0</v>
      </c>
      <c r="AL113" s="387">
        <f t="shared" ca="1" si="173"/>
        <v>0</v>
      </c>
      <c r="AM113" s="387">
        <f t="shared" ca="1" si="173"/>
        <v>0</v>
      </c>
      <c r="AN113" s="387">
        <f t="shared" ca="1" si="173"/>
        <v>0</v>
      </c>
      <c r="AO113" s="387">
        <f t="shared" ca="1" si="173"/>
        <v>0</v>
      </c>
      <c r="AP113" s="387">
        <f t="shared" ca="1" si="173"/>
        <v>0</v>
      </c>
      <c r="AQ113" s="387">
        <f t="shared" ca="1" si="173"/>
        <v>0</v>
      </c>
      <c r="AR113" s="387">
        <f t="shared" ca="1" si="173"/>
        <v>0</v>
      </c>
      <c r="AS113" s="387">
        <f t="shared" ca="1" si="173"/>
        <v>0</v>
      </c>
      <c r="AT113" s="387">
        <f t="shared" ca="1" si="174"/>
        <v>0</v>
      </c>
      <c r="AU113" s="387">
        <f t="shared" ca="1" si="174"/>
        <v>0</v>
      </c>
      <c r="AV113" s="387">
        <f t="shared" ca="1" si="174"/>
        <v>0</v>
      </c>
      <c r="AW113" s="387">
        <f t="shared" ca="1" si="174"/>
        <v>0</v>
      </c>
      <c r="AX113" s="387">
        <f t="shared" ca="1" si="174"/>
        <v>0</v>
      </c>
      <c r="AY113" s="387">
        <f t="shared" ca="1" si="174"/>
        <v>0</v>
      </c>
      <c r="AZ113" s="387">
        <f t="shared" ca="1" si="174"/>
        <v>0</v>
      </c>
      <c r="BA113" s="387">
        <f t="shared" ca="1" si="174"/>
        <v>0</v>
      </c>
      <c r="BB113" s="387">
        <f t="shared" ca="1" si="174"/>
        <v>0</v>
      </c>
      <c r="BC113" s="387">
        <f t="shared" ca="1" si="174"/>
        <v>0</v>
      </c>
      <c r="BD113" s="387">
        <f t="shared" ca="1" si="175"/>
        <v>0</v>
      </c>
      <c r="BE113" s="387">
        <f t="shared" ca="1" si="175"/>
        <v>0</v>
      </c>
      <c r="BF113" s="387">
        <f t="shared" ca="1" si="175"/>
        <v>0</v>
      </c>
      <c r="BG113" s="387">
        <f t="shared" ca="1" si="175"/>
        <v>0</v>
      </c>
      <c r="BH113" s="387">
        <f t="shared" ca="1" si="175"/>
        <v>0</v>
      </c>
      <c r="BI113" s="387">
        <f t="shared" ca="1" si="175"/>
        <v>0</v>
      </c>
      <c r="BJ113" s="387">
        <f t="shared" ca="1" si="175"/>
        <v>0</v>
      </c>
      <c r="BK113" s="387">
        <f t="shared" ca="1" si="175"/>
        <v>0</v>
      </c>
      <c r="BL113" s="387">
        <f t="shared" ca="1" si="175"/>
        <v>0</v>
      </c>
      <c r="BM113" s="387">
        <f t="shared" ca="1" si="175"/>
        <v>0</v>
      </c>
      <c r="BN113" s="387">
        <f t="shared" ca="1" si="176"/>
        <v>0</v>
      </c>
      <c r="BO113" s="387">
        <f t="shared" ca="1" si="176"/>
        <v>0</v>
      </c>
      <c r="BP113" s="387">
        <f t="shared" ca="1" si="176"/>
        <v>0</v>
      </c>
      <c r="BQ113" s="387">
        <f t="shared" ca="1" si="176"/>
        <v>0</v>
      </c>
      <c r="BR113" s="387">
        <f t="shared" ca="1" si="176"/>
        <v>0</v>
      </c>
      <c r="BS113" s="387">
        <f t="shared" ca="1" si="176"/>
        <v>0</v>
      </c>
      <c r="BT113" s="387">
        <f t="shared" ca="1" si="176"/>
        <v>0</v>
      </c>
      <c r="BU113" s="387">
        <f t="shared" ca="1" si="176"/>
        <v>0</v>
      </c>
      <c r="BV113" s="387">
        <f t="shared" ca="1" si="176"/>
        <v>0</v>
      </c>
      <c r="BW113" s="387">
        <f t="shared" ca="1" si="176"/>
        <v>0</v>
      </c>
      <c r="BX113" s="387">
        <f t="shared" ca="1" si="176"/>
        <v>0</v>
      </c>
      <c r="BY113" s="387">
        <f t="shared" ca="1" si="176"/>
        <v>0</v>
      </c>
      <c r="BZ113" s="387">
        <f t="shared" ca="1" si="176"/>
        <v>0</v>
      </c>
      <c r="CA113" s="387">
        <f t="shared" ca="1" si="176"/>
        <v>0</v>
      </c>
      <c r="CF113" s="385">
        <f t="shared" ca="1" si="167"/>
        <v>0</v>
      </c>
      <c r="CG113" s="385">
        <f t="shared" ca="1" si="168"/>
        <v>0</v>
      </c>
      <c r="CH113" s="386">
        <f t="shared" si="169"/>
        <v>0</v>
      </c>
      <c r="CI113" s="386">
        <f t="shared" ca="1" si="170"/>
        <v>0</v>
      </c>
      <c r="CJ113" s="386">
        <f t="shared" ca="1" si="171"/>
        <v>0</v>
      </c>
      <c r="CK113" s="389"/>
      <c r="CL113" s="387">
        <f t="shared" ca="1" si="177"/>
        <v>0</v>
      </c>
      <c r="CM113" s="387">
        <f t="shared" ca="1" si="177"/>
        <v>0</v>
      </c>
      <c r="CN113" s="387">
        <f t="shared" ca="1" si="177"/>
        <v>0</v>
      </c>
      <c r="CO113" s="387">
        <f t="shared" ca="1" si="177"/>
        <v>0</v>
      </c>
      <c r="CP113" s="387">
        <f t="shared" ca="1" si="177"/>
        <v>0</v>
      </c>
      <c r="CQ113" s="387">
        <f t="shared" ca="1" si="177"/>
        <v>0</v>
      </c>
      <c r="CR113" s="387">
        <f t="shared" ca="1" si="177"/>
        <v>0</v>
      </c>
      <c r="CS113" s="387">
        <f t="shared" ca="1" si="177"/>
        <v>0</v>
      </c>
      <c r="CT113" s="387">
        <f t="shared" ca="1" si="177"/>
        <v>0</v>
      </c>
      <c r="CU113" s="387">
        <f t="shared" ca="1" si="177"/>
        <v>0</v>
      </c>
      <c r="CV113" s="387">
        <f t="shared" ca="1" si="178"/>
        <v>0</v>
      </c>
      <c r="CW113" s="387">
        <f t="shared" ca="1" si="178"/>
        <v>0</v>
      </c>
      <c r="CX113" s="387">
        <f t="shared" ca="1" si="178"/>
        <v>0</v>
      </c>
      <c r="CY113" s="387">
        <f t="shared" ca="1" si="178"/>
        <v>0</v>
      </c>
      <c r="CZ113" s="387">
        <f t="shared" ca="1" si="178"/>
        <v>0</v>
      </c>
      <c r="DA113" s="387">
        <f t="shared" ca="1" si="178"/>
        <v>0</v>
      </c>
      <c r="DB113" s="387">
        <f t="shared" ca="1" si="178"/>
        <v>0</v>
      </c>
      <c r="DC113" s="387">
        <f t="shared" ca="1" si="178"/>
        <v>0</v>
      </c>
      <c r="DD113" s="387">
        <f t="shared" ca="1" si="178"/>
        <v>0</v>
      </c>
      <c r="DE113" s="387">
        <f t="shared" ca="1" si="178"/>
        <v>0</v>
      </c>
      <c r="DF113" s="387">
        <f t="shared" ca="1" si="179"/>
        <v>0</v>
      </c>
      <c r="DG113" s="387">
        <f t="shared" ca="1" si="179"/>
        <v>0</v>
      </c>
      <c r="DH113" s="387">
        <f t="shared" ca="1" si="179"/>
        <v>0</v>
      </c>
      <c r="DI113" s="387">
        <f t="shared" ca="1" si="179"/>
        <v>0</v>
      </c>
      <c r="DJ113" s="387">
        <f t="shared" ca="1" si="179"/>
        <v>0</v>
      </c>
      <c r="DK113" s="387">
        <f t="shared" ca="1" si="179"/>
        <v>0</v>
      </c>
      <c r="DL113" s="387">
        <f t="shared" ca="1" si="179"/>
        <v>0</v>
      </c>
      <c r="DM113" s="387">
        <f t="shared" ca="1" si="179"/>
        <v>0</v>
      </c>
      <c r="DN113" s="387">
        <f t="shared" ca="1" si="179"/>
        <v>0</v>
      </c>
      <c r="DO113" s="387">
        <f t="shared" ca="1" si="179"/>
        <v>0</v>
      </c>
      <c r="DP113" s="387">
        <f t="shared" ca="1" si="180"/>
        <v>0</v>
      </c>
      <c r="DQ113" s="387">
        <f t="shared" ca="1" si="180"/>
        <v>0</v>
      </c>
      <c r="DR113" s="387">
        <f t="shared" ca="1" si="180"/>
        <v>0</v>
      </c>
      <c r="DS113" s="387">
        <f t="shared" ca="1" si="180"/>
        <v>0</v>
      </c>
      <c r="DT113" s="387">
        <f t="shared" ca="1" si="180"/>
        <v>0</v>
      </c>
      <c r="DU113" s="387">
        <f t="shared" ca="1" si="180"/>
        <v>0</v>
      </c>
      <c r="DV113" s="387">
        <f t="shared" ca="1" si="180"/>
        <v>0</v>
      </c>
      <c r="DW113" s="387">
        <f t="shared" ca="1" si="180"/>
        <v>0</v>
      </c>
      <c r="DX113" s="387">
        <f t="shared" ca="1" si="180"/>
        <v>0</v>
      </c>
      <c r="DY113" s="387">
        <f t="shared" ca="1" si="180"/>
        <v>0</v>
      </c>
      <c r="DZ113" s="387">
        <f t="shared" ca="1" si="181"/>
        <v>0</v>
      </c>
      <c r="EA113" s="387">
        <f t="shared" ca="1" si="181"/>
        <v>0</v>
      </c>
      <c r="EB113" s="387">
        <f t="shared" ca="1" si="181"/>
        <v>0</v>
      </c>
      <c r="EC113" s="387">
        <f t="shared" ca="1" si="181"/>
        <v>0</v>
      </c>
      <c r="ED113" s="387">
        <f t="shared" ca="1" si="181"/>
        <v>0</v>
      </c>
      <c r="EE113" s="387">
        <f t="shared" ca="1" si="181"/>
        <v>0</v>
      </c>
      <c r="EF113" s="387">
        <f t="shared" ca="1" si="181"/>
        <v>0</v>
      </c>
      <c r="EG113" s="387">
        <f t="shared" ca="1" si="181"/>
        <v>0</v>
      </c>
      <c r="EH113" s="387">
        <f t="shared" ca="1" si="181"/>
        <v>0</v>
      </c>
      <c r="EI113" s="387">
        <f t="shared" ca="1" si="181"/>
        <v>0</v>
      </c>
      <c r="EJ113" s="387">
        <f t="shared" ca="1" si="181"/>
        <v>0</v>
      </c>
      <c r="EK113" s="387">
        <f t="shared" ca="1" si="181"/>
        <v>0</v>
      </c>
      <c r="EL113" s="387">
        <f t="shared" ca="1" si="181"/>
        <v>0</v>
      </c>
      <c r="EM113" s="387">
        <f t="shared" ca="1" si="181"/>
        <v>0</v>
      </c>
      <c r="EO113" s="695">
        <f t="shared" si="128"/>
        <v>1</v>
      </c>
      <c r="EP113" s="119">
        <f t="shared" si="129"/>
        <v>1</v>
      </c>
    </row>
    <row r="114" spans="1:146">
      <c r="A114" s="122">
        <v>107</v>
      </c>
      <c r="B114" s="551"/>
      <c r="C114" s="529"/>
      <c r="D114" s="530"/>
      <c r="E114" s="530"/>
      <c r="F114" s="531"/>
      <c r="G114" s="532" t="s">
        <v>381</v>
      </c>
      <c r="H114" s="529"/>
      <c r="I114" s="540"/>
      <c r="J114" s="540"/>
      <c r="K114" s="539"/>
      <c r="L114" s="747">
        <f>IF(ISBLANK(K114),,IF(K114&lt;'Grille des taux interet'!$B$2,'Grille des taux interet'!$C$2,IF(K114&lt;'Grille des taux interet'!$B$3,'Grille des taux interet'!$C$3,IF(K114&lt;'Grille des taux interet'!B$4,'Grille des taux interet'!$C$4,IF(K114&lt;='Grille des taux interet'!$B$5,'Grille des taux interet'!$C$5,"RIEN")))))</f>
        <v>0</v>
      </c>
      <c r="M114" s="602">
        <f t="shared" si="160"/>
        <v>0</v>
      </c>
      <c r="N114" s="663" t="str">
        <f t="shared" si="127"/>
        <v/>
      </c>
      <c r="O114" s="649"/>
      <c r="P114" s="649"/>
      <c r="Q114" s="649"/>
      <c r="R114" s="649"/>
      <c r="S114" s="656"/>
      <c r="T114" s="385">
        <f t="shared" ca="1" si="161"/>
        <v>0</v>
      </c>
      <c r="U114" s="385">
        <f t="shared" ca="1" si="162"/>
        <v>0</v>
      </c>
      <c r="V114" s="386">
        <f t="shared" si="163"/>
        <v>0</v>
      </c>
      <c r="W114" s="386">
        <f t="shared" ca="1" si="164"/>
        <v>0</v>
      </c>
      <c r="X114" s="386">
        <f t="shared" ca="1" si="165"/>
        <v>0</v>
      </c>
      <c r="Y114" s="389">
        <f t="shared" si="166"/>
        <v>1900</v>
      </c>
      <c r="Z114" s="387">
        <f t="shared" ca="1" si="172"/>
        <v>0</v>
      </c>
      <c r="AA114" s="387">
        <f t="shared" ca="1" si="172"/>
        <v>0</v>
      </c>
      <c r="AB114" s="387">
        <f t="shared" ca="1" si="172"/>
        <v>0</v>
      </c>
      <c r="AC114" s="387">
        <f t="shared" ca="1" si="172"/>
        <v>0</v>
      </c>
      <c r="AD114" s="387">
        <f t="shared" ca="1" si="172"/>
        <v>0</v>
      </c>
      <c r="AE114" s="387">
        <f t="shared" ca="1" si="172"/>
        <v>0</v>
      </c>
      <c r="AF114" s="387">
        <f t="shared" ca="1" si="172"/>
        <v>0</v>
      </c>
      <c r="AG114" s="387">
        <f t="shared" ca="1" si="172"/>
        <v>0</v>
      </c>
      <c r="AH114" s="387">
        <f t="shared" ca="1" si="172"/>
        <v>0</v>
      </c>
      <c r="AI114" s="387">
        <f t="shared" ca="1" si="172"/>
        <v>0</v>
      </c>
      <c r="AJ114" s="387">
        <f t="shared" ca="1" si="173"/>
        <v>0</v>
      </c>
      <c r="AK114" s="387">
        <f t="shared" ca="1" si="173"/>
        <v>0</v>
      </c>
      <c r="AL114" s="387">
        <f t="shared" ca="1" si="173"/>
        <v>0</v>
      </c>
      <c r="AM114" s="387">
        <f t="shared" ca="1" si="173"/>
        <v>0</v>
      </c>
      <c r="AN114" s="387">
        <f t="shared" ca="1" si="173"/>
        <v>0</v>
      </c>
      <c r="AO114" s="387">
        <f t="shared" ca="1" si="173"/>
        <v>0</v>
      </c>
      <c r="AP114" s="387">
        <f t="shared" ca="1" si="173"/>
        <v>0</v>
      </c>
      <c r="AQ114" s="387">
        <f t="shared" ca="1" si="173"/>
        <v>0</v>
      </c>
      <c r="AR114" s="387">
        <f t="shared" ca="1" si="173"/>
        <v>0</v>
      </c>
      <c r="AS114" s="387">
        <f t="shared" ca="1" si="173"/>
        <v>0</v>
      </c>
      <c r="AT114" s="387">
        <f t="shared" ca="1" si="174"/>
        <v>0</v>
      </c>
      <c r="AU114" s="387">
        <f t="shared" ca="1" si="174"/>
        <v>0</v>
      </c>
      <c r="AV114" s="387">
        <f t="shared" ca="1" si="174"/>
        <v>0</v>
      </c>
      <c r="AW114" s="387">
        <f t="shared" ca="1" si="174"/>
        <v>0</v>
      </c>
      <c r="AX114" s="387">
        <f t="shared" ca="1" si="174"/>
        <v>0</v>
      </c>
      <c r="AY114" s="387">
        <f t="shared" ca="1" si="174"/>
        <v>0</v>
      </c>
      <c r="AZ114" s="387">
        <f t="shared" ca="1" si="174"/>
        <v>0</v>
      </c>
      <c r="BA114" s="387">
        <f t="shared" ca="1" si="174"/>
        <v>0</v>
      </c>
      <c r="BB114" s="387">
        <f t="shared" ca="1" si="174"/>
        <v>0</v>
      </c>
      <c r="BC114" s="387">
        <f t="shared" ca="1" si="174"/>
        <v>0</v>
      </c>
      <c r="BD114" s="387">
        <f t="shared" ca="1" si="175"/>
        <v>0</v>
      </c>
      <c r="BE114" s="387">
        <f t="shared" ca="1" si="175"/>
        <v>0</v>
      </c>
      <c r="BF114" s="387">
        <f t="shared" ca="1" si="175"/>
        <v>0</v>
      </c>
      <c r="BG114" s="387">
        <f t="shared" ca="1" si="175"/>
        <v>0</v>
      </c>
      <c r="BH114" s="387">
        <f t="shared" ca="1" si="175"/>
        <v>0</v>
      </c>
      <c r="BI114" s="387">
        <f t="shared" ca="1" si="175"/>
        <v>0</v>
      </c>
      <c r="BJ114" s="387">
        <f t="shared" ca="1" si="175"/>
        <v>0</v>
      </c>
      <c r="BK114" s="387">
        <f t="shared" ca="1" si="175"/>
        <v>0</v>
      </c>
      <c r="BL114" s="387">
        <f t="shared" ca="1" si="175"/>
        <v>0</v>
      </c>
      <c r="BM114" s="387">
        <f t="shared" ca="1" si="175"/>
        <v>0</v>
      </c>
      <c r="BN114" s="387">
        <f t="shared" ca="1" si="176"/>
        <v>0</v>
      </c>
      <c r="BO114" s="387">
        <f t="shared" ca="1" si="176"/>
        <v>0</v>
      </c>
      <c r="BP114" s="387">
        <f t="shared" ca="1" si="176"/>
        <v>0</v>
      </c>
      <c r="BQ114" s="387">
        <f t="shared" ca="1" si="176"/>
        <v>0</v>
      </c>
      <c r="BR114" s="387">
        <f t="shared" ca="1" si="176"/>
        <v>0</v>
      </c>
      <c r="BS114" s="387">
        <f t="shared" ca="1" si="176"/>
        <v>0</v>
      </c>
      <c r="BT114" s="387">
        <f t="shared" ca="1" si="176"/>
        <v>0</v>
      </c>
      <c r="BU114" s="387">
        <f t="shared" ca="1" si="176"/>
        <v>0</v>
      </c>
      <c r="BV114" s="387">
        <f t="shared" ca="1" si="176"/>
        <v>0</v>
      </c>
      <c r="BW114" s="387">
        <f t="shared" ca="1" si="176"/>
        <v>0</v>
      </c>
      <c r="BX114" s="387">
        <f t="shared" ca="1" si="176"/>
        <v>0</v>
      </c>
      <c r="BY114" s="387">
        <f t="shared" ca="1" si="176"/>
        <v>0</v>
      </c>
      <c r="BZ114" s="387">
        <f t="shared" ca="1" si="176"/>
        <v>0</v>
      </c>
      <c r="CA114" s="387">
        <f t="shared" ca="1" si="176"/>
        <v>0</v>
      </c>
      <c r="CF114" s="385">
        <f t="shared" ca="1" si="167"/>
        <v>0</v>
      </c>
      <c r="CG114" s="385">
        <f t="shared" ca="1" si="168"/>
        <v>0</v>
      </c>
      <c r="CH114" s="386">
        <f t="shared" si="169"/>
        <v>0</v>
      </c>
      <c r="CI114" s="386">
        <f t="shared" ca="1" si="170"/>
        <v>0</v>
      </c>
      <c r="CJ114" s="386">
        <f t="shared" ca="1" si="171"/>
        <v>0</v>
      </c>
      <c r="CK114" s="389"/>
      <c r="CL114" s="387">
        <f t="shared" ca="1" si="177"/>
        <v>0</v>
      </c>
      <c r="CM114" s="387">
        <f t="shared" ca="1" si="177"/>
        <v>0</v>
      </c>
      <c r="CN114" s="387">
        <f t="shared" ca="1" si="177"/>
        <v>0</v>
      </c>
      <c r="CO114" s="387">
        <f t="shared" ca="1" si="177"/>
        <v>0</v>
      </c>
      <c r="CP114" s="387">
        <f t="shared" ca="1" si="177"/>
        <v>0</v>
      </c>
      <c r="CQ114" s="387">
        <f t="shared" ca="1" si="177"/>
        <v>0</v>
      </c>
      <c r="CR114" s="387">
        <f t="shared" ca="1" si="177"/>
        <v>0</v>
      </c>
      <c r="CS114" s="387">
        <f t="shared" ca="1" si="177"/>
        <v>0</v>
      </c>
      <c r="CT114" s="387">
        <f t="shared" ca="1" si="177"/>
        <v>0</v>
      </c>
      <c r="CU114" s="387">
        <f t="shared" ca="1" si="177"/>
        <v>0</v>
      </c>
      <c r="CV114" s="387">
        <f t="shared" ca="1" si="178"/>
        <v>0</v>
      </c>
      <c r="CW114" s="387">
        <f t="shared" ca="1" si="178"/>
        <v>0</v>
      </c>
      <c r="CX114" s="387">
        <f t="shared" ca="1" si="178"/>
        <v>0</v>
      </c>
      <c r="CY114" s="387">
        <f t="shared" ca="1" si="178"/>
        <v>0</v>
      </c>
      <c r="CZ114" s="387">
        <f t="shared" ca="1" si="178"/>
        <v>0</v>
      </c>
      <c r="DA114" s="387">
        <f t="shared" ca="1" si="178"/>
        <v>0</v>
      </c>
      <c r="DB114" s="387">
        <f t="shared" ca="1" si="178"/>
        <v>0</v>
      </c>
      <c r="DC114" s="387">
        <f t="shared" ca="1" si="178"/>
        <v>0</v>
      </c>
      <c r="DD114" s="387">
        <f t="shared" ca="1" si="178"/>
        <v>0</v>
      </c>
      <c r="DE114" s="387">
        <f t="shared" ca="1" si="178"/>
        <v>0</v>
      </c>
      <c r="DF114" s="387">
        <f t="shared" ca="1" si="179"/>
        <v>0</v>
      </c>
      <c r="DG114" s="387">
        <f t="shared" ca="1" si="179"/>
        <v>0</v>
      </c>
      <c r="DH114" s="387">
        <f t="shared" ca="1" si="179"/>
        <v>0</v>
      </c>
      <c r="DI114" s="387">
        <f t="shared" ca="1" si="179"/>
        <v>0</v>
      </c>
      <c r="DJ114" s="387">
        <f t="shared" ca="1" si="179"/>
        <v>0</v>
      </c>
      <c r="DK114" s="387">
        <f t="shared" ca="1" si="179"/>
        <v>0</v>
      </c>
      <c r="DL114" s="387">
        <f t="shared" ca="1" si="179"/>
        <v>0</v>
      </c>
      <c r="DM114" s="387">
        <f t="shared" ca="1" si="179"/>
        <v>0</v>
      </c>
      <c r="DN114" s="387">
        <f t="shared" ca="1" si="179"/>
        <v>0</v>
      </c>
      <c r="DO114" s="387">
        <f t="shared" ca="1" si="179"/>
        <v>0</v>
      </c>
      <c r="DP114" s="387">
        <f t="shared" ca="1" si="180"/>
        <v>0</v>
      </c>
      <c r="DQ114" s="387">
        <f t="shared" ca="1" si="180"/>
        <v>0</v>
      </c>
      <c r="DR114" s="387">
        <f t="shared" ca="1" si="180"/>
        <v>0</v>
      </c>
      <c r="DS114" s="387">
        <f t="shared" ca="1" si="180"/>
        <v>0</v>
      </c>
      <c r="DT114" s="387">
        <f t="shared" ca="1" si="180"/>
        <v>0</v>
      </c>
      <c r="DU114" s="387">
        <f t="shared" ca="1" si="180"/>
        <v>0</v>
      </c>
      <c r="DV114" s="387">
        <f t="shared" ca="1" si="180"/>
        <v>0</v>
      </c>
      <c r="DW114" s="387">
        <f t="shared" ca="1" si="180"/>
        <v>0</v>
      </c>
      <c r="DX114" s="387">
        <f t="shared" ca="1" si="180"/>
        <v>0</v>
      </c>
      <c r="DY114" s="387">
        <f t="shared" ca="1" si="180"/>
        <v>0</v>
      </c>
      <c r="DZ114" s="387">
        <f t="shared" ca="1" si="181"/>
        <v>0</v>
      </c>
      <c r="EA114" s="387">
        <f t="shared" ca="1" si="181"/>
        <v>0</v>
      </c>
      <c r="EB114" s="387">
        <f t="shared" ca="1" si="181"/>
        <v>0</v>
      </c>
      <c r="EC114" s="387">
        <f t="shared" ca="1" si="181"/>
        <v>0</v>
      </c>
      <c r="ED114" s="387">
        <f t="shared" ca="1" si="181"/>
        <v>0</v>
      </c>
      <c r="EE114" s="387">
        <f t="shared" ca="1" si="181"/>
        <v>0</v>
      </c>
      <c r="EF114" s="387">
        <f t="shared" ca="1" si="181"/>
        <v>0</v>
      </c>
      <c r="EG114" s="387">
        <f t="shared" ca="1" si="181"/>
        <v>0</v>
      </c>
      <c r="EH114" s="387">
        <f t="shared" ca="1" si="181"/>
        <v>0</v>
      </c>
      <c r="EI114" s="387">
        <f t="shared" ca="1" si="181"/>
        <v>0</v>
      </c>
      <c r="EJ114" s="387">
        <f t="shared" ca="1" si="181"/>
        <v>0</v>
      </c>
      <c r="EK114" s="387">
        <f t="shared" ca="1" si="181"/>
        <v>0</v>
      </c>
      <c r="EL114" s="387">
        <f t="shared" ca="1" si="181"/>
        <v>0</v>
      </c>
      <c r="EM114" s="387">
        <f t="shared" ca="1" si="181"/>
        <v>0</v>
      </c>
      <c r="EO114" s="695">
        <f t="shared" si="128"/>
        <v>1</v>
      </c>
      <c r="EP114" s="119">
        <f t="shared" si="129"/>
        <v>1</v>
      </c>
    </row>
    <row r="115" spans="1:146">
      <c r="A115" s="122">
        <v>108</v>
      </c>
      <c r="B115" s="551"/>
      <c r="C115" s="529"/>
      <c r="D115" s="530"/>
      <c r="E115" s="530"/>
      <c r="F115" s="531"/>
      <c r="G115" s="532" t="s">
        <v>381</v>
      </c>
      <c r="H115" s="529"/>
      <c r="I115" s="540"/>
      <c r="J115" s="540"/>
      <c r="K115" s="539"/>
      <c r="L115" s="747">
        <f>IF(ISBLANK(K115),,IF(K115&lt;'Grille des taux interet'!$B$2,'Grille des taux interet'!$C$2,IF(K115&lt;'Grille des taux interet'!$B$3,'Grille des taux interet'!$C$3,IF(K115&lt;'Grille des taux interet'!B$4,'Grille des taux interet'!$C$4,IF(K115&lt;='Grille des taux interet'!$B$5,'Grille des taux interet'!$C$5,"RIEN")))))</f>
        <v>0</v>
      </c>
      <c r="M115" s="602">
        <f t="shared" si="160"/>
        <v>0</v>
      </c>
      <c r="N115" s="663" t="str">
        <f t="shared" si="127"/>
        <v/>
      </c>
      <c r="O115" s="649"/>
      <c r="P115" s="649"/>
      <c r="Q115" s="649"/>
      <c r="R115" s="649"/>
      <c r="S115" s="656"/>
      <c r="T115" s="385">
        <f t="shared" ca="1" si="161"/>
        <v>0</v>
      </c>
      <c r="U115" s="385">
        <f t="shared" ca="1" si="162"/>
        <v>0</v>
      </c>
      <c r="V115" s="386">
        <f t="shared" si="163"/>
        <v>0</v>
      </c>
      <c r="W115" s="386">
        <f t="shared" ca="1" si="164"/>
        <v>0</v>
      </c>
      <c r="X115" s="386">
        <f t="shared" ca="1" si="165"/>
        <v>0</v>
      </c>
      <c r="Y115" s="389">
        <f t="shared" si="166"/>
        <v>1900</v>
      </c>
      <c r="Z115" s="387">
        <f t="shared" ca="1" si="172"/>
        <v>0</v>
      </c>
      <c r="AA115" s="387">
        <f t="shared" ca="1" si="172"/>
        <v>0</v>
      </c>
      <c r="AB115" s="387">
        <f t="shared" ca="1" si="172"/>
        <v>0</v>
      </c>
      <c r="AC115" s="387">
        <f t="shared" ca="1" si="172"/>
        <v>0</v>
      </c>
      <c r="AD115" s="387">
        <f t="shared" ca="1" si="172"/>
        <v>0</v>
      </c>
      <c r="AE115" s="387">
        <f t="shared" ca="1" si="172"/>
        <v>0</v>
      </c>
      <c r="AF115" s="387">
        <f t="shared" ca="1" si="172"/>
        <v>0</v>
      </c>
      <c r="AG115" s="387">
        <f t="shared" ca="1" si="172"/>
        <v>0</v>
      </c>
      <c r="AH115" s="387">
        <f t="shared" ca="1" si="172"/>
        <v>0</v>
      </c>
      <c r="AI115" s="387">
        <f t="shared" ca="1" si="172"/>
        <v>0</v>
      </c>
      <c r="AJ115" s="387">
        <f t="shared" ca="1" si="173"/>
        <v>0</v>
      </c>
      <c r="AK115" s="387">
        <f t="shared" ca="1" si="173"/>
        <v>0</v>
      </c>
      <c r="AL115" s="387">
        <f t="shared" ca="1" si="173"/>
        <v>0</v>
      </c>
      <c r="AM115" s="387">
        <f t="shared" ca="1" si="173"/>
        <v>0</v>
      </c>
      <c r="AN115" s="387">
        <f t="shared" ca="1" si="173"/>
        <v>0</v>
      </c>
      <c r="AO115" s="387">
        <f t="shared" ca="1" si="173"/>
        <v>0</v>
      </c>
      <c r="AP115" s="387">
        <f t="shared" ca="1" si="173"/>
        <v>0</v>
      </c>
      <c r="AQ115" s="387">
        <f t="shared" ca="1" si="173"/>
        <v>0</v>
      </c>
      <c r="AR115" s="387">
        <f t="shared" ca="1" si="173"/>
        <v>0</v>
      </c>
      <c r="AS115" s="387">
        <f t="shared" ca="1" si="173"/>
        <v>0</v>
      </c>
      <c r="AT115" s="387">
        <f t="shared" ca="1" si="174"/>
        <v>0</v>
      </c>
      <c r="AU115" s="387">
        <f t="shared" ca="1" si="174"/>
        <v>0</v>
      </c>
      <c r="AV115" s="387">
        <f t="shared" ca="1" si="174"/>
        <v>0</v>
      </c>
      <c r="AW115" s="387">
        <f t="shared" ca="1" si="174"/>
        <v>0</v>
      </c>
      <c r="AX115" s="387">
        <f t="shared" ca="1" si="174"/>
        <v>0</v>
      </c>
      <c r="AY115" s="387">
        <f t="shared" ca="1" si="174"/>
        <v>0</v>
      </c>
      <c r="AZ115" s="387">
        <f t="shared" ca="1" si="174"/>
        <v>0</v>
      </c>
      <c r="BA115" s="387">
        <f t="shared" ca="1" si="174"/>
        <v>0</v>
      </c>
      <c r="BB115" s="387">
        <f t="shared" ca="1" si="174"/>
        <v>0</v>
      </c>
      <c r="BC115" s="387">
        <f t="shared" ca="1" si="174"/>
        <v>0</v>
      </c>
      <c r="BD115" s="387">
        <f t="shared" ca="1" si="175"/>
        <v>0</v>
      </c>
      <c r="BE115" s="387">
        <f t="shared" ca="1" si="175"/>
        <v>0</v>
      </c>
      <c r="BF115" s="387">
        <f t="shared" ca="1" si="175"/>
        <v>0</v>
      </c>
      <c r="BG115" s="387">
        <f t="shared" ca="1" si="175"/>
        <v>0</v>
      </c>
      <c r="BH115" s="387">
        <f t="shared" ca="1" si="175"/>
        <v>0</v>
      </c>
      <c r="BI115" s="387">
        <f t="shared" ca="1" si="175"/>
        <v>0</v>
      </c>
      <c r="BJ115" s="387">
        <f t="shared" ca="1" si="175"/>
        <v>0</v>
      </c>
      <c r="BK115" s="387">
        <f t="shared" ca="1" si="175"/>
        <v>0</v>
      </c>
      <c r="BL115" s="387">
        <f t="shared" ca="1" si="175"/>
        <v>0</v>
      </c>
      <c r="BM115" s="387">
        <f t="shared" ca="1" si="175"/>
        <v>0</v>
      </c>
      <c r="BN115" s="387">
        <f t="shared" ca="1" si="176"/>
        <v>0</v>
      </c>
      <c r="BO115" s="387">
        <f t="shared" ca="1" si="176"/>
        <v>0</v>
      </c>
      <c r="BP115" s="387">
        <f t="shared" ca="1" si="176"/>
        <v>0</v>
      </c>
      <c r="BQ115" s="387">
        <f t="shared" ca="1" si="176"/>
        <v>0</v>
      </c>
      <c r="BR115" s="387">
        <f t="shared" ca="1" si="176"/>
        <v>0</v>
      </c>
      <c r="BS115" s="387">
        <f t="shared" ca="1" si="176"/>
        <v>0</v>
      </c>
      <c r="BT115" s="387">
        <f t="shared" ca="1" si="176"/>
        <v>0</v>
      </c>
      <c r="BU115" s="387">
        <f t="shared" ca="1" si="176"/>
        <v>0</v>
      </c>
      <c r="BV115" s="387">
        <f t="shared" ca="1" si="176"/>
        <v>0</v>
      </c>
      <c r="BW115" s="387">
        <f t="shared" ca="1" si="176"/>
        <v>0</v>
      </c>
      <c r="BX115" s="387">
        <f t="shared" ca="1" si="176"/>
        <v>0</v>
      </c>
      <c r="BY115" s="387">
        <f t="shared" ca="1" si="176"/>
        <v>0</v>
      </c>
      <c r="BZ115" s="387">
        <f t="shared" ca="1" si="176"/>
        <v>0</v>
      </c>
      <c r="CA115" s="387">
        <f t="shared" ca="1" si="176"/>
        <v>0</v>
      </c>
      <c r="CF115" s="385">
        <f t="shared" ca="1" si="167"/>
        <v>0</v>
      </c>
      <c r="CG115" s="385">
        <f t="shared" ca="1" si="168"/>
        <v>0</v>
      </c>
      <c r="CH115" s="386">
        <f t="shared" si="169"/>
        <v>0</v>
      </c>
      <c r="CI115" s="386">
        <f t="shared" ca="1" si="170"/>
        <v>0</v>
      </c>
      <c r="CJ115" s="386">
        <f t="shared" ca="1" si="171"/>
        <v>0</v>
      </c>
      <c r="CK115" s="389"/>
      <c r="CL115" s="387">
        <f t="shared" ca="1" si="177"/>
        <v>0</v>
      </c>
      <c r="CM115" s="387">
        <f t="shared" ca="1" si="177"/>
        <v>0</v>
      </c>
      <c r="CN115" s="387">
        <f t="shared" ca="1" si="177"/>
        <v>0</v>
      </c>
      <c r="CO115" s="387">
        <f t="shared" ca="1" si="177"/>
        <v>0</v>
      </c>
      <c r="CP115" s="387">
        <f t="shared" ca="1" si="177"/>
        <v>0</v>
      </c>
      <c r="CQ115" s="387">
        <f t="shared" ca="1" si="177"/>
        <v>0</v>
      </c>
      <c r="CR115" s="387">
        <f t="shared" ca="1" si="177"/>
        <v>0</v>
      </c>
      <c r="CS115" s="387">
        <f t="shared" ca="1" si="177"/>
        <v>0</v>
      </c>
      <c r="CT115" s="387">
        <f t="shared" ca="1" si="177"/>
        <v>0</v>
      </c>
      <c r="CU115" s="387">
        <f t="shared" ca="1" si="177"/>
        <v>0</v>
      </c>
      <c r="CV115" s="387">
        <f t="shared" ca="1" si="178"/>
        <v>0</v>
      </c>
      <c r="CW115" s="387">
        <f t="shared" ca="1" si="178"/>
        <v>0</v>
      </c>
      <c r="CX115" s="387">
        <f t="shared" ca="1" si="178"/>
        <v>0</v>
      </c>
      <c r="CY115" s="387">
        <f t="shared" ca="1" si="178"/>
        <v>0</v>
      </c>
      <c r="CZ115" s="387">
        <f t="shared" ca="1" si="178"/>
        <v>0</v>
      </c>
      <c r="DA115" s="387">
        <f t="shared" ca="1" si="178"/>
        <v>0</v>
      </c>
      <c r="DB115" s="387">
        <f t="shared" ca="1" si="178"/>
        <v>0</v>
      </c>
      <c r="DC115" s="387">
        <f t="shared" ca="1" si="178"/>
        <v>0</v>
      </c>
      <c r="DD115" s="387">
        <f t="shared" ca="1" si="178"/>
        <v>0</v>
      </c>
      <c r="DE115" s="387">
        <f t="shared" ca="1" si="178"/>
        <v>0</v>
      </c>
      <c r="DF115" s="387">
        <f t="shared" ca="1" si="179"/>
        <v>0</v>
      </c>
      <c r="DG115" s="387">
        <f t="shared" ca="1" si="179"/>
        <v>0</v>
      </c>
      <c r="DH115" s="387">
        <f t="shared" ca="1" si="179"/>
        <v>0</v>
      </c>
      <c r="DI115" s="387">
        <f t="shared" ca="1" si="179"/>
        <v>0</v>
      </c>
      <c r="DJ115" s="387">
        <f t="shared" ca="1" si="179"/>
        <v>0</v>
      </c>
      <c r="DK115" s="387">
        <f t="shared" ca="1" si="179"/>
        <v>0</v>
      </c>
      <c r="DL115" s="387">
        <f t="shared" ca="1" si="179"/>
        <v>0</v>
      </c>
      <c r="DM115" s="387">
        <f t="shared" ca="1" si="179"/>
        <v>0</v>
      </c>
      <c r="DN115" s="387">
        <f t="shared" ca="1" si="179"/>
        <v>0</v>
      </c>
      <c r="DO115" s="387">
        <f t="shared" ca="1" si="179"/>
        <v>0</v>
      </c>
      <c r="DP115" s="387">
        <f t="shared" ca="1" si="180"/>
        <v>0</v>
      </c>
      <c r="DQ115" s="387">
        <f t="shared" ca="1" si="180"/>
        <v>0</v>
      </c>
      <c r="DR115" s="387">
        <f t="shared" ca="1" si="180"/>
        <v>0</v>
      </c>
      <c r="DS115" s="387">
        <f t="shared" ca="1" si="180"/>
        <v>0</v>
      </c>
      <c r="DT115" s="387">
        <f t="shared" ca="1" si="180"/>
        <v>0</v>
      </c>
      <c r="DU115" s="387">
        <f t="shared" ca="1" si="180"/>
        <v>0</v>
      </c>
      <c r="DV115" s="387">
        <f t="shared" ca="1" si="180"/>
        <v>0</v>
      </c>
      <c r="DW115" s="387">
        <f t="shared" ca="1" si="180"/>
        <v>0</v>
      </c>
      <c r="DX115" s="387">
        <f t="shared" ca="1" si="180"/>
        <v>0</v>
      </c>
      <c r="DY115" s="387">
        <f t="shared" ca="1" si="180"/>
        <v>0</v>
      </c>
      <c r="DZ115" s="387">
        <f t="shared" ca="1" si="181"/>
        <v>0</v>
      </c>
      <c r="EA115" s="387">
        <f t="shared" ca="1" si="181"/>
        <v>0</v>
      </c>
      <c r="EB115" s="387">
        <f t="shared" ca="1" si="181"/>
        <v>0</v>
      </c>
      <c r="EC115" s="387">
        <f t="shared" ca="1" si="181"/>
        <v>0</v>
      </c>
      <c r="ED115" s="387">
        <f t="shared" ca="1" si="181"/>
        <v>0</v>
      </c>
      <c r="EE115" s="387">
        <f t="shared" ca="1" si="181"/>
        <v>0</v>
      </c>
      <c r="EF115" s="387">
        <f t="shared" ca="1" si="181"/>
        <v>0</v>
      </c>
      <c r="EG115" s="387">
        <f t="shared" ca="1" si="181"/>
        <v>0</v>
      </c>
      <c r="EH115" s="387">
        <f t="shared" ca="1" si="181"/>
        <v>0</v>
      </c>
      <c r="EI115" s="387">
        <f t="shared" ca="1" si="181"/>
        <v>0</v>
      </c>
      <c r="EJ115" s="387">
        <f t="shared" ca="1" si="181"/>
        <v>0</v>
      </c>
      <c r="EK115" s="387">
        <f t="shared" ca="1" si="181"/>
        <v>0</v>
      </c>
      <c r="EL115" s="387">
        <f t="shared" ca="1" si="181"/>
        <v>0</v>
      </c>
      <c r="EM115" s="387">
        <f t="shared" ca="1" si="181"/>
        <v>0</v>
      </c>
      <c r="EO115" s="695">
        <f t="shared" si="128"/>
        <v>1</v>
      </c>
      <c r="EP115" s="119">
        <f t="shared" si="129"/>
        <v>1</v>
      </c>
    </row>
    <row r="116" spans="1:146">
      <c r="A116" s="122">
        <v>109</v>
      </c>
      <c r="B116" s="551"/>
      <c r="C116" s="529"/>
      <c r="D116" s="530"/>
      <c r="E116" s="530"/>
      <c r="F116" s="531"/>
      <c r="G116" s="532" t="s">
        <v>381</v>
      </c>
      <c r="H116" s="529"/>
      <c r="I116" s="540"/>
      <c r="J116" s="540"/>
      <c r="K116" s="539"/>
      <c r="L116" s="747">
        <f>IF(ISBLANK(K116),,IF(K116&lt;'Grille des taux interet'!$B$2,'Grille des taux interet'!$C$2,IF(K116&lt;'Grille des taux interet'!$B$3,'Grille des taux interet'!$C$3,IF(K116&lt;'Grille des taux interet'!B$4,'Grille des taux interet'!$C$4,IF(K116&lt;='Grille des taux interet'!$B$5,'Grille des taux interet'!$C$5,"RIEN")))))</f>
        <v>0</v>
      </c>
      <c r="M116" s="602">
        <f t="shared" si="160"/>
        <v>0</v>
      </c>
      <c r="N116" s="663" t="str">
        <f t="shared" si="127"/>
        <v/>
      </c>
      <c r="O116" s="649"/>
      <c r="P116" s="649"/>
      <c r="Q116" s="649"/>
      <c r="R116" s="649"/>
      <c r="S116" s="656"/>
      <c r="T116" s="385">
        <f t="shared" ca="1" si="161"/>
        <v>0</v>
      </c>
      <c r="U116" s="385">
        <f t="shared" ca="1" si="162"/>
        <v>0</v>
      </c>
      <c r="V116" s="386">
        <f t="shared" si="163"/>
        <v>0</v>
      </c>
      <c r="W116" s="386">
        <f t="shared" ca="1" si="164"/>
        <v>0</v>
      </c>
      <c r="X116" s="386">
        <f t="shared" ca="1" si="165"/>
        <v>0</v>
      </c>
      <c r="Y116" s="389">
        <f t="shared" si="166"/>
        <v>1900</v>
      </c>
      <c r="Z116" s="387">
        <f t="shared" ca="1" si="172"/>
        <v>0</v>
      </c>
      <c r="AA116" s="387">
        <f t="shared" ca="1" si="172"/>
        <v>0</v>
      </c>
      <c r="AB116" s="387">
        <f t="shared" ca="1" si="172"/>
        <v>0</v>
      </c>
      <c r="AC116" s="387">
        <f t="shared" ca="1" si="172"/>
        <v>0</v>
      </c>
      <c r="AD116" s="387">
        <f t="shared" ca="1" si="172"/>
        <v>0</v>
      </c>
      <c r="AE116" s="387">
        <f t="shared" ca="1" si="172"/>
        <v>0</v>
      </c>
      <c r="AF116" s="387">
        <f t="shared" ca="1" si="172"/>
        <v>0</v>
      </c>
      <c r="AG116" s="387">
        <f t="shared" ca="1" si="172"/>
        <v>0</v>
      </c>
      <c r="AH116" s="387">
        <f t="shared" ca="1" si="172"/>
        <v>0</v>
      </c>
      <c r="AI116" s="387">
        <f t="shared" ca="1" si="172"/>
        <v>0</v>
      </c>
      <c r="AJ116" s="387">
        <f t="shared" ca="1" si="173"/>
        <v>0</v>
      </c>
      <c r="AK116" s="387">
        <f t="shared" ca="1" si="173"/>
        <v>0</v>
      </c>
      <c r="AL116" s="387">
        <f t="shared" ca="1" si="173"/>
        <v>0</v>
      </c>
      <c r="AM116" s="387">
        <f t="shared" ca="1" si="173"/>
        <v>0</v>
      </c>
      <c r="AN116" s="387">
        <f t="shared" ca="1" si="173"/>
        <v>0</v>
      </c>
      <c r="AO116" s="387">
        <f t="shared" ca="1" si="173"/>
        <v>0</v>
      </c>
      <c r="AP116" s="387">
        <f t="shared" ca="1" si="173"/>
        <v>0</v>
      </c>
      <c r="AQ116" s="387">
        <f t="shared" ca="1" si="173"/>
        <v>0</v>
      </c>
      <c r="AR116" s="387">
        <f t="shared" ca="1" si="173"/>
        <v>0</v>
      </c>
      <c r="AS116" s="387">
        <f t="shared" ca="1" si="173"/>
        <v>0</v>
      </c>
      <c r="AT116" s="387">
        <f t="shared" ca="1" si="174"/>
        <v>0</v>
      </c>
      <c r="AU116" s="387">
        <f t="shared" ca="1" si="174"/>
        <v>0</v>
      </c>
      <c r="AV116" s="387">
        <f t="shared" ca="1" si="174"/>
        <v>0</v>
      </c>
      <c r="AW116" s="387">
        <f t="shared" ca="1" si="174"/>
        <v>0</v>
      </c>
      <c r="AX116" s="387">
        <f t="shared" ca="1" si="174"/>
        <v>0</v>
      </c>
      <c r="AY116" s="387">
        <f t="shared" ca="1" si="174"/>
        <v>0</v>
      </c>
      <c r="AZ116" s="387">
        <f t="shared" ca="1" si="174"/>
        <v>0</v>
      </c>
      <c r="BA116" s="387">
        <f t="shared" ca="1" si="174"/>
        <v>0</v>
      </c>
      <c r="BB116" s="387">
        <f t="shared" ca="1" si="174"/>
        <v>0</v>
      </c>
      <c r="BC116" s="387">
        <f t="shared" ca="1" si="174"/>
        <v>0</v>
      </c>
      <c r="BD116" s="387">
        <f t="shared" ca="1" si="175"/>
        <v>0</v>
      </c>
      <c r="BE116" s="387">
        <f t="shared" ca="1" si="175"/>
        <v>0</v>
      </c>
      <c r="BF116" s="387">
        <f t="shared" ca="1" si="175"/>
        <v>0</v>
      </c>
      <c r="BG116" s="387">
        <f t="shared" ca="1" si="175"/>
        <v>0</v>
      </c>
      <c r="BH116" s="387">
        <f t="shared" ca="1" si="175"/>
        <v>0</v>
      </c>
      <c r="BI116" s="387">
        <f t="shared" ca="1" si="175"/>
        <v>0</v>
      </c>
      <c r="BJ116" s="387">
        <f t="shared" ca="1" si="175"/>
        <v>0</v>
      </c>
      <c r="BK116" s="387">
        <f t="shared" ca="1" si="175"/>
        <v>0</v>
      </c>
      <c r="BL116" s="387">
        <f t="shared" ca="1" si="175"/>
        <v>0</v>
      </c>
      <c r="BM116" s="387">
        <f t="shared" ca="1" si="175"/>
        <v>0</v>
      </c>
      <c r="BN116" s="387">
        <f t="shared" ca="1" si="176"/>
        <v>0</v>
      </c>
      <c r="BO116" s="387">
        <f t="shared" ca="1" si="176"/>
        <v>0</v>
      </c>
      <c r="BP116" s="387">
        <f t="shared" ca="1" si="176"/>
        <v>0</v>
      </c>
      <c r="BQ116" s="387">
        <f t="shared" ca="1" si="176"/>
        <v>0</v>
      </c>
      <c r="BR116" s="387">
        <f t="shared" ca="1" si="176"/>
        <v>0</v>
      </c>
      <c r="BS116" s="387">
        <f t="shared" ca="1" si="176"/>
        <v>0</v>
      </c>
      <c r="BT116" s="387">
        <f t="shared" ca="1" si="176"/>
        <v>0</v>
      </c>
      <c r="BU116" s="387">
        <f t="shared" ca="1" si="176"/>
        <v>0</v>
      </c>
      <c r="BV116" s="387">
        <f t="shared" ca="1" si="176"/>
        <v>0</v>
      </c>
      <c r="BW116" s="387">
        <f t="shared" ca="1" si="176"/>
        <v>0</v>
      </c>
      <c r="BX116" s="387">
        <f t="shared" ca="1" si="176"/>
        <v>0</v>
      </c>
      <c r="BY116" s="387">
        <f t="shared" ca="1" si="176"/>
        <v>0</v>
      </c>
      <c r="BZ116" s="387">
        <f t="shared" ca="1" si="176"/>
        <v>0</v>
      </c>
      <c r="CA116" s="387">
        <f t="shared" ca="1" si="176"/>
        <v>0</v>
      </c>
      <c r="CF116" s="385">
        <f t="shared" ca="1" si="167"/>
        <v>0</v>
      </c>
      <c r="CG116" s="385">
        <f t="shared" ca="1" si="168"/>
        <v>0</v>
      </c>
      <c r="CH116" s="386">
        <f t="shared" si="169"/>
        <v>0</v>
      </c>
      <c r="CI116" s="386">
        <f t="shared" ca="1" si="170"/>
        <v>0</v>
      </c>
      <c r="CJ116" s="386">
        <f t="shared" ca="1" si="171"/>
        <v>0</v>
      </c>
      <c r="CK116" s="389"/>
      <c r="CL116" s="387">
        <f t="shared" ca="1" si="177"/>
        <v>0</v>
      </c>
      <c r="CM116" s="387">
        <f t="shared" ca="1" si="177"/>
        <v>0</v>
      </c>
      <c r="CN116" s="387">
        <f t="shared" ca="1" si="177"/>
        <v>0</v>
      </c>
      <c r="CO116" s="387">
        <f t="shared" ca="1" si="177"/>
        <v>0</v>
      </c>
      <c r="CP116" s="387">
        <f t="shared" ca="1" si="177"/>
        <v>0</v>
      </c>
      <c r="CQ116" s="387">
        <f t="shared" ca="1" si="177"/>
        <v>0</v>
      </c>
      <c r="CR116" s="387">
        <f t="shared" ca="1" si="177"/>
        <v>0</v>
      </c>
      <c r="CS116" s="387">
        <f t="shared" ca="1" si="177"/>
        <v>0</v>
      </c>
      <c r="CT116" s="387">
        <f t="shared" ca="1" si="177"/>
        <v>0</v>
      </c>
      <c r="CU116" s="387">
        <f t="shared" ca="1" si="177"/>
        <v>0</v>
      </c>
      <c r="CV116" s="387">
        <f t="shared" ca="1" si="178"/>
        <v>0</v>
      </c>
      <c r="CW116" s="387">
        <f t="shared" ca="1" si="178"/>
        <v>0</v>
      </c>
      <c r="CX116" s="387">
        <f t="shared" ca="1" si="178"/>
        <v>0</v>
      </c>
      <c r="CY116" s="387">
        <f t="shared" ca="1" si="178"/>
        <v>0</v>
      </c>
      <c r="CZ116" s="387">
        <f t="shared" ca="1" si="178"/>
        <v>0</v>
      </c>
      <c r="DA116" s="387">
        <f t="shared" ca="1" si="178"/>
        <v>0</v>
      </c>
      <c r="DB116" s="387">
        <f t="shared" ca="1" si="178"/>
        <v>0</v>
      </c>
      <c r="DC116" s="387">
        <f t="shared" ca="1" si="178"/>
        <v>0</v>
      </c>
      <c r="DD116" s="387">
        <f t="shared" ca="1" si="178"/>
        <v>0</v>
      </c>
      <c r="DE116" s="387">
        <f t="shared" ca="1" si="178"/>
        <v>0</v>
      </c>
      <c r="DF116" s="387">
        <f t="shared" ca="1" si="179"/>
        <v>0</v>
      </c>
      <c r="DG116" s="387">
        <f t="shared" ca="1" si="179"/>
        <v>0</v>
      </c>
      <c r="DH116" s="387">
        <f t="shared" ca="1" si="179"/>
        <v>0</v>
      </c>
      <c r="DI116" s="387">
        <f t="shared" ca="1" si="179"/>
        <v>0</v>
      </c>
      <c r="DJ116" s="387">
        <f t="shared" ca="1" si="179"/>
        <v>0</v>
      </c>
      <c r="DK116" s="387">
        <f t="shared" ca="1" si="179"/>
        <v>0</v>
      </c>
      <c r="DL116" s="387">
        <f t="shared" ca="1" si="179"/>
        <v>0</v>
      </c>
      <c r="DM116" s="387">
        <f t="shared" ca="1" si="179"/>
        <v>0</v>
      </c>
      <c r="DN116" s="387">
        <f t="shared" ca="1" si="179"/>
        <v>0</v>
      </c>
      <c r="DO116" s="387">
        <f t="shared" ca="1" si="179"/>
        <v>0</v>
      </c>
      <c r="DP116" s="387">
        <f t="shared" ca="1" si="180"/>
        <v>0</v>
      </c>
      <c r="DQ116" s="387">
        <f t="shared" ca="1" si="180"/>
        <v>0</v>
      </c>
      <c r="DR116" s="387">
        <f t="shared" ca="1" si="180"/>
        <v>0</v>
      </c>
      <c r="DS116" s="387">
        <f t="shared" ca="1" si="180"/>
        <v>0</v>
      </c>
      <c r="DT116" s="387">
        <f t="shared" ca="1" si="180"/>
        <v>0</v>
      </c>
      <c r="DU116" s="387">
        <f t="shared" ca="1" si="180"/>
        <v>0</v>
      </c>
      <c r="DV116" s="387">
        <f t="shared" ca="1" si="180"/>
        <v>0</v>
      </c>
      <c r="DW116" s="387">
        <f t="shared" ca="1" si="180"/>
        <v>0</v>
      </c>
      <c r="DX116" s="387">
        <f t="shared" ca="1" si="180"/>
        <v>0</v>
      </c>
      <c r="DY116" s="387">
        <f t="shared" ca="1" si="180"/>
        <v>0</v>
      </c>
      <c r="DZ116" s="387">
        <f t="shared" ca="1" si="181"/>
        <v>0</v>
      </c>
      <c r="EA116" s="387">
        <f t="shared" ca="1" si="181"/>
        <v>0</v>
      </c>
      <c r="EB116" s="387">
        <f t="shared" ca="1" si="181"/>
        <v>0</v>
      </c>
      <c r="EC116" s="387">
        <f t="shared" ca="1" si="181"/>
        <v>0</v>
      </c>
      <c r="ED116" s="387">
        <f t="shared" ca="1" si="181"/>
        <v>0</v>
      </c>
      <c r="EE116" s="387">
        <f t="shared" ca="1" si="181"/>
        <v>0</v>
      </c>
      <c r="EF116" s="387">
        <f t="shared" ca="1" si="181"/>
        <v>0</v>
      </c>
      <c r="EG116" s="387">
        <f t="shared" ca="1" si="181"/>
        <v>0</v>
      </c>
      <c r="EH116" s="387">
        <f t="shared" ca="1" si="181"/>
        <v>0</v>
      </c>
      <c r="EI116" s="387">
        <f t="shared" ca="1" si="181"/>
        <v>0</v>
      </c>
      <c r="EJ116" s="387">
        <f t="shared" ca="1" si="181"/>
        <v>0</v>
      </c>
      <c r="EK116" s="387">
        <f t="shared" ca="1" si="181"/>
        <v>0</v>
      </c>
      <c r="EL116" s="387">
        <f t="shared" ca="1" si="181"/>
        <v>0</v>
      </c>
      <c r="EM116" s="387">
        <f t="shared" ca="1" si="181"/>
        <v>0</v>
      </c>
      <c r="EO116" s="695">
        <f t="shared" si="128"/>
        <v>1</v>
      </c>
      <c r="EP116" s="119">
        <f t="shared" si="129"/>
        <v>1</v>
      </c>
    </row>
    <row r="117" spans="1:146">
      <c r="A117" s="122">
        <v>110</v>
      </c>
      <c r="B117" s="551"/>
      <c r="C117" s="529"/>
      <c r="D117" s="530"/>
      <c r="E117" s="530"/>
      <c r="F117" s="531"/>
      <c r="G117" s="532" t="s">
        <v>381</v>
      </c>
      <c r="H117" s="529"/>
      <c r="I117" s="540"/>
      <c r="J117" s="540"/>
      <c r="K117" s="539"/>
      <c r="L117" s="747">
        <f>IF(ISBLANK(K117),,IF(K117&lt;'Grille des taux interet'!$B$2,'Grille des taux interet'!$C$2,IF(K117&lt;'Grille des taux interet'!$B$3,'Grille des taux interet'!$C$3,IF(K117&lt;'Grille des taux interet'!B$4,'Grille des taux interet'!$C$4,IF(K117&lt;='Grille des taux interet'!$B$5,'Grille des taux interet'!$C$5,"RIEN")))))</f>
        <v>0</v>
      </c>
      <c r="M117" s="602">
        <f t="shared" si="160"/>
        <v>0</v>
      </c>
      <c r="N117" s="663" t="str">
        <f t="shared" si="127"/>
        <v/>
      </c>
      <c r="O117" s="649"/>
      <c r="P117" s="649"/>
      <c r="Q117" s="649"/>
      <c r="R117" s="649"/>
      <c r="S117" s="656"/>
      <c r="T117" s="385">
        <f t="shared" ca="1" si="161"/>
        <v>0</v>
      </c>
      <c r="U117" s="385">
        <f t="shared" ca="1" si="162"/>
        <v>0</v>
      </c>
      <c r="V117" s="386">
        <f t="shared" si="163"/>
        <v>0</v>
      </c>
      <c r="W117" s="386">
        <f t="shared" ca="1" si="164"/>
        <v>0</v>
      </c>
      <c r="X117" s="386">
        <f t="shared" ca="1" si="165"/>
        <v>0</v>
      </c>
      <c r="Y117" s="389">
        <f t="shared" si="166"/>
        <v>1900</v>
      </c>
      <c r="Z117" s="387">
        <f t="shared" ca="1" si="172"/>
        <v>0</v>
      </c>
      <c r="AA117" s="387">
        <f t="shared" ca="1" si="172"/>
        <v>0</v>
      </c>
      <c r="AB117" s="387">
        <f t="shared" ca="1" si="172"/>
        <v>0</v>
      </c>
      <c r="AC117" s="387">
        <f t="shared" ca="1" si="172"/>
        <v>0</v>
      </c>
      <c r="AD117" s="387">
        <f t="shared" ca="1" si="172"/>
        <v>0</v>
      </c>
      <c r="AE117" s="387">
        <f t="shared" ca="1" si="172"/>
        <v>0</v>
      </c>
      <c r="AF117" s="387">
        <f t="shared" ca="1" si="172"/>
        <v>0</v>
      </c>
      <c r="AG117" s="387">
        <f t="shared" ca="1" si="172"/>
        <v>0</v>
      </c>
      <c r="AH117" s="387">
        <f t="shared" ca="1" si="172"/>
        <v>0</v>
      </c>
      <c r="AI117" s="387">
        <f t="shared" ca="1" si="172"/>
        <v>0</v>
      </c>
      <c r="AJ117" s="387">
        <f t="shared" ca="1" si="173"/>
        <v>0</v>
      </c>
      <c r="AK117" s="387">
        <f t="shared" ca="1" si="173"/>
        <v>0</v>
      </c>
      <c r="AL117" s="387">
        <f t="shared" ca="1" si="173"/>
        <v>0</v>
      </c>
      <c r="AM117" s="387">
        <f t="shared" ca="1" si="173"/>
        <v>0</v>
      </c>
      <c r="AN117" s="387">
        <f t="shared" ca="1" si="173"/>
        <v>0</v>
      </c>
      <c r="AO117" s="387">
        <f t="shared" ca="1" si="173"/>
        <v>0</v>
      </c>
      <c r="AP117" s="387">
        <f t="shared" ca="1" si="173"/>
        <v>0</v>
      </c>
      <c r="AQ117" s="387">
        <f t="shared" ca="1" si="173"/>
        <v>0</v>
      </c>
      <c r="AR117" s="387">
        <f t="shared" ca="1" si="173"/>
        <v>0</v>
      </c>
      <c r="AS117" s="387">
        <f t="shared" ca="1" si="173"/>
        <v>0</v>
      </c>
      <c r="AT117" s="387">
        <f t="shared" ca="1" si="174"/>
        <v>0</v>
      </c>
      <c r="AU117" s="387">
        <f t="shared" ca="1" si="174"/>
        <v>0</v>
      </c>
      <c r="AV117" s="387">
        <f t="shared" ca="1" si="174"/>
        <v>0</v>
      </c>
      <c r="AW117" s="387">
        <f t="shared" ca="1" si="174"/>
        <v>0</v>
      </c>
      <c r="AX117" s="387">
        <f t="shared" ca="1" si="174"/>
        <v>0</v>
      </c>
      <c r="AY117" s="387">
        <f t="shared" ca="1" si="174"/>
        <v>0</v>
      </c>
      <c r="AZ117" s="387">
        <f t="shared" ca="1" si="174"/>
        <v>0</v>
      </c>
      <c r="BA117" s="387">
        <f t="shared" ca="1" si="174"/>
        <v>0</v>
      </c>
      <c r="BB117" s="387">
        <f t="shared" ca="1" si="174"/>
        <v>0</v>
      </c>
      <c r="BC117" s="387">
        <f t="shared" ca="1" si="174"/>
        <v>0</v>
      </c>
      <c r="BD117" s="387">
        <f t="shared" ca="1" si="175"/>
        <v>0</v>
      </c>
      <c r="BE117" s="387">
        <f t="shared" ca="1" si="175"/>
        <v>0</v>
      </c>
      <c r="BF117" s="387">
        <f t="shared" ca="1" si="175"/>
        <v>0</v>
      </c>
      <c r="BG117" s="387">
        <f t="shared" ca="1" si="175"/>
        <v>0</v>
      </c>
      <c r="BH117" s="387">
        <f t="shared" ca="1" si="175"/>
        <v>0</v>
      </c>
      <c r="BI117" s="387">
        <f t="shared" ca="1" si="175"/>
        <v>0</v>
      </c>
      <c r="BJ117" s="387">
        <f t="shared" ca="1" si="175"/>
        <v>0</v>
      </c>
      <c r="BK117" s="387">
        <f t="shared" ca="1" si="175"/>
        <v>0</v>
      </c>
      <c r="BL117" s="387">
        <f t="shared" ca="1" si="175"/>
        <v>0</v>
      </c>
      <c r="BM117" s="387">
        <f t="shared" ca="1" si="175"/>
        <v>0</v>
      </c>
      <c r="BN117" s="387">
        <f t="shared" ca="1" si="176"/>
        <v>0</v>
      </c>
      <c r="BO117" s="387">
        <f t="shared" ca="1" si="176"/>
        <v>0</v>
      </c>
      <c r="BP117" s="387">
        <f t="shared" ca="1" si="176"/>
        <v>0</v>
      </c>
      <c r="BQ117" s="387">
        <f t="shared" ca="1" si="176"/>
        <v>0</v>
      </c>
      <c r="BR117" s="387">
        <f t="shared" ca="1" si="176"/>
        <v>0</v>
      </c>
      <c r="BS117" s="387">
        <f t="shared" ca="1" si="176"/>
        <v>0</v>
      </c>
      <c r="BT117" s="387">
        <f t="shared" ca="1" si="176"/>
        <v>0</v>
      </c>
      <c r="BU117" s="387">
        <f t="shared" ca="1" si="176"/>
        <v>0</v>
      </c>
      <c r="BV117" s="387">
        <f t="shared" ca="1" si="176"/>
        <v>0</v>
      </c>
      <c r="BW117" s="387">
        <f t="shared" ca="1" si="176"/>
        <v>0</v>
      </c>
      <c r="BX117" s="387">
        <f t="shared" ca="1" si="176"/>
        <v>0</v>
      </c>
      <c r="BY117" s="387">
        <f t="shared" ca="1" si="176"/>
        <v>0</v>
      </c>
      <c r="BZ117" s="387">
        <f t="shared" ca="1" si="176"/>
        <v>0</v>
      </c>
      <c r="CA117" s="387">
        <f t="shared" ca="1" si="176"/>
        <v>0</v>
      </c>
      <c r="CF117" s="385">
        <f t="shared" ca="1" si="167"/>
        <v>0</v>
      </c>
      <c r="CG117" s="385">
        <f t="shared" ca="1" si="168"/>
        <v>0</v>
      </c>
      <c r="CH117" s="386">
        <f t="shared" si="169"/>
        <v>0</v>
      </c>
      <c r="CI117" s="386">
        <f t="shared" ca="1" si="170"/>
        <v>0</v>
      </c>
      <c r="CJ117" s="386">
        <f t="shared" ca="1" si="171"/>
        <v>0</v>
      </c>
      <c r="CK117" s="389"/>
      <c r="CL117" s="387">
        <f t="shared" ca="1" si="177"/>
        <v>0</v>
      </c>
      <c r="CM117" s="387">
        <f t="shared" ca="1" si="177"/>
        <v>0</v>
      </c>
      <c r="CN117" s="387">
        <f t="shared" ca="1" si="177"/>
        <v>0</v>
      </c>
      <c r="CO117" s="387">
        <f t="shared" ca="1" si="177"/>
        <v>0</v>
      </c>
      <c r="CP117" s="387">
        <f t="shared" ca="1" si="177"/>
        <v>0</v>
      </c>
      <c r="CQ117" s="387">
        <f t="shared" ca="1" si="177"/>
        <v>0</v>
      </c>
      <c r="CR117" s="387">
        <f t="shared" ca="1" si="177"/>
        <v>0</v>
      </c>
      <c r="CS117" s="387">
        <f t="shared" ca="1" si="177"/>
        <v>0</v>
      </c>
      <c r="CT117" s="387">
        <f t="shared" ca="1" si="177"/>
        <v>0</v>
      </c>
      <c r="CU117" s="387">
        <f t="shared" ca="1" si="177"/>
        <v>0</v>
      </c>
      <c r="CV117" s="387">
        <f t="shared" ca="1" si="178"/>
        <v>0</v>
      </c>
      <c r="CW117" s="387">
        <f t="shared" ca="1" si="178"/>
        <v>0</v>
      </c>
      <c r="CX117" s="387">
        <f t="shared" ca="1" si="178"/>
        <v>0</v>
      </c>
      <c r="CY117" s="387">
        <f t="shared" ca="1" si="178"/>
        <v>0</v>
      </c>
      <c r="CZ117" s="387">
        <f t="shared" ca="1" si="178"/>
        <v>0</v>
      </c>
      <c r="DA117" s="387">
        <f t="shared" ca="1" si="178"/>
        <v>0</v>
      </c>
      <c r="DB117" s="387">
        <f t="shared" ca="1" si="178"/>
        <v>0</v>
      </c>
      <c r="DC117" s="387">
        <f t="shared" ca="1" si="178"/>
        <v>0</v>
      </c>
      <c r="DD117" s="387">
        <f t="shared" ca="1" si="178"/>
        <v>0</v>
      </c>
      <c r="DE117" s="387">
        <f t="shared" ca="1" si="178"/>
        <v>0</v>
      </c>
      <c r="DF117" s="387">
        <f t="shared" ca="1" si="179"/>
        <v>0</v>
      </c>
      <c r="DG117" s="387">
        <f t="shared" ca="1" si="179"/>
        <v>0</v>
      </c>
      <c r="DH117" s="387">
        <f t="shared" ca="1" si="179"/>
        <v>0</v>
      </c>
      <c r="DI117" s="387">
        <f t="shared" ca="1" si="179"/>
        <v>0</v>
      </c>
      <c r="DJ117" s="387">
        <f t="shared" ca="1" si="179"/>
        <v>0</v>
      </c>
      <c r="DK117" s="387">
        <f t="shared" ca="1" si="179"/>
        <v>0</v>
      </c>
      <c r="DL117" s="387">
        <f t="shared" ca="1" si="179"/>
        <v>0</v>
      </c>
      <c r="DM117" s="387">
        <f t="shared" ca="1" si="179"/>
        <v>0</v>
      </c>
      <c r="DN117" s="387">
        <f t="shared" ca="1" si="179"/>
        <v>0</v>
      </c>
      <c r="DO117" s="387">
        <f t="shared" ca="1" si="179"/>
        <v>0</v>
      </c>
      <c r="DP117" s="387">
        <f t="shared" ca="1" si="180"/>
        <v>0</v>
      </c>
      <c r="DQ117" s="387">
        <f t="shared" ca="1" si="180"/>
        <v>0</v>
      </c>
      <c r="DR117" s="387">
        <f t="shared" ca="1" si="180"/>
        <v>0</v>
      </c>
      <c r="DS117" s="387">
        <f t="shared" ca="1" si="180"/>
        <v>0</v>
      </c>
      <c r="DT117" s="387">
        <f t="shared" ca="1" si="180"/>
        <v>0</v>
      </c>
      <c r="DU117" s="387">
        <f t="shared" ca="1" si="180"/>
        <v>0</v>
      </c>
      <c r="DV117" s="387">
        <f t="shared" ca="1" si="180"/>
        <v>0</v>
      </c>
      <c r="DW117" s="387">
        <f t="shared" ca="1" si="180"/>
        <v>0</v>
      </c>
      <c r="DX117" s="387">
        <f t="shared" ca="1" si="180"/>
        <v>0</v>
      </c>
      <c r="DY117" s="387">
        <f t="shared" ca="1" si="180"/>
        <v>0</v>
      </c>
      <c r="DZ117" s="387">
        <f t="shared" ca="1" si="181"/>
        <v>0</v>
      </c>
      <c r="EA117" s="387">
        <f t="shared" ca="1" si="181"/>
        <v>0</v>
      </c>
      <c r="EB117" s="387">
        <f t="shared" ca="1" si="181"/>
        <v>0</v>
      </c>
      <c r="EC117" s="387">
        <f t="shared" ca="1" si="181"/>
        <v>0</v>
      </c>
      <c r="ED117" s="387">
        <f t="shared" ca="1" si="181"/>
        <v>0</v>
      </c>
      <c r="EE117" s="387">
        <f t="shared" ca="1" si="181"/>
        <v>0</v>
      </c>
      <c r="EF117" s="387">
        <f t="shared" ca="1" si="181"/>
        <v>0</v>
      </c>
      <c r="EG117" s="387">
        <f t="shared" ca="1" si="181"/>
        <v>0</v>
      </c>
      <c r="EH117" s="387">
        <f t="shared" ca="1" si="181"/>
        <v>0</v>
      </c>
      <c r="EI117" s="387">
        <f t="shared" ca="1" si="181"/>
        <v>0</v>
      </c>
      <c r="EJ117" s="387">
        <f t="shared" ca="1" si="181"/>
        <v>0</v>
      </c>
      <c r="EK117" s="387">
        <f t="shared" ca="1" si="181"/>
        <v>0</v>
      </c>
      <c r="EL117" s="387">
        <f t="shared" ca="1" si="181"/>
        <v>0</v>
      </c>
      <c r="EM117" s="387">
        <f t="shared" ca="1" si="181"/>
        <v>0</v>
      </c>
      <c r="EO117" s="695">
        <f t="shared" si="128"/>
        <v>1</v>
      </c>
      <c r="EP117" s="119">
        <f t="shared" si="129"/>
        <v>1</v>
      </c>
    </row>
    <row r="118" spans="1:146">
      <c r="A118" s="122">
        <v>111</v>
      </c>
      <c r="B118" s="551"/>
      <c r="C118" s="529"/>
      <c r="D118" s="530"/>
      <c r="E118" s="530"/>
      <c r="F118" s="531"/>
      <c r="G118" s="532" t="s">
        <v>381</v>
      </c>
      <c r="H118" s="529"/>
      <c r="I118" s="540"/>
      <c r="J118" s="540"/>
      <c r="K118" s="539"/>
      <c r="L118" s="747">
        <f>IF(ISBLANK(K118),,IF(K118&lt;'Grille des taux interet'!$B$2,'Grille des taux interet'!$C$2,IF(K118&lt;'Grille des taux interet'!$B$3,'Grille des taux interet'!$C$3,IF(K118&lt;'Grille des taux interet'!B$4,'Grille des taux interet'!$C$4,IF(K118&lt;='Grille des taux interet'!$B$5,'Grille des taux interet'!$C$5,"RIEN")))))</f>
        <v>0</v>
      </c>
      <c r="M118" s="602">
        <f t="shared" si="160"/>
        <v>0</v>
      </c>
      <c r="N118" s="663" t="str">
        <f t="shared" si="127"/>
        <v/>
      </c>
      <c r="O118" s="649"/>
      <c r="P118" s="649"/>
      <c r="Q118" s="649"/>
      <c r="R118" s="649"/>
      <c r="S118" s="656"/>
      <c r="T118" s="385">
        <f t="shared" ca="1" si="161"/>
        <v>0</v>
      </c>
      <c r="U118" s="385">
        <f t="shared" ca="1" si="162"/>
        <v>0</v>
      </c>
      <c r="V118" s="386">
        <f t="shared" si="163"/>
        <v>0</v>
      </c>
      <c r="W118" s="386">
        <f t="shared" ca="1" si="164"/>
        <v>0</v>
      </c>
      <c r="X118" s="386">
        <f t="shared" ca="1" si="165"/>
        <v>0</v>
      </c>
      <c r="Y118" s="389">
        <f t="shared" si="166"/>
        <v>1900</v>
      </c>
      <c r="Z118" s="387">
        <f t="shared" ref="Z118:AI127" ca="1" si="182">IF(OR(Z$6&lt;YEAR($T118),Z$6&gt;YEAR($U118)),0,IF(AND(Z$6&gt;YEAR($T118),Z$6&lt;YEAR($U118)),$V118,IF(Z$6=YEAR($T118),$W118,IF(Z$6=YEAR($U118),IF($X118=0,$V118,$X118)))))</f>
        <v>0</v>
      </c>
      <c r="AA118" s="387">
        <f t="shared" ca="1" si="182"/>
        <v>0</v>
      </c>
      <c r="AB118" s="387">
        <f t="shared" ca="1" si="182"/>
        <v>0</v>
      </c>
      <c r="AC118" s="387">
        <f t="shared" ca="1" si="182"/>
        <v>0</v>
      </c>
      <c r="AD118" s="387">
        <f t="shared" ca="1" si="182"/>
        <v>0</v>
      </c>
      <c r="AE118" s="387">
        <f t="shared" ca="1" si="182"/>
        <v>0</v>
      </c>
      <c r="AF118" s="387">
        <f t="shared" ca="1" si="182"/>
        <v>0</v>
      </c>
      <c r="AG118" s="387">
        <f t="shared" ca="1" si="182"/>
        <v>0</v>
      </c>
      <c r="AH118" s="387">
        <f t="shared" ca="1" si="182"/>
        <v>0</v>
      </c>
      <c r="AI118" s="387">
        <f t="shared" ca="1" si="182"/>
        <v>0</v>
      </c>
      <c r="AJ118" s="387">
        <f t="shared" ref="AJ118:AS127" ca="1" si="183">IF(OR(AJ$6&lt;YEAR($T118),AJ$6&gt;YEAR($U118)),0,IF(AND(AJ$6&gt;YEAR($T118),AJ$6&lt;YEAR($U118)),$V118,IF(AJ$6=YEAR($T118),$W118,IF(AJ$6=YEAR($U118),IF($X118=0,$V118,$X118)))))</f>
        <v>0</v>
      </c>
      <c r="AK118" s="387">
        <f t="shared" ca="1" si="183"/>
        <v>0</v>
      </c>
      <c r="AL118" s="387">
        <f t="shared" ca="1" si="183"/>
        <v>0</v>
      </c>
      <c r="AM118" s="387">
        <f t="shared" ca="1" si="183"/>
        <v>0</v>
      </c>
      <c r="AN118" s="387">
        <f t="shared" ca="1" si="183"/>
        <v>0</v>
      </c>
      <c r="AO118" s="387">
        <f t="shared" ca="1" si="183"/>
        <v>0</v>
      </c>
      <c r="AP118" s="387">
        <f t="shared" ca="1" si="183"/>
        <v>0</v>
      </c>
      <c r="AQ118" s="387">
        <f t="shared" ca="1" si="183"/>
        <v>0</v>
      </c>
      <c r="AR118" s="387">
        <f t="shared" ca="1" si="183"/>
        <v>0</v>
      </c>
      <c r="AS118" s="387">
        <f t="shared" ca="1" si="183"/>
        <v>0</v>
      </c>
      <c r="AT118" s="387">
        <f t="shared" ref="AT118:BC127" ca="1" si="184">IF(OR(AT$6&lt;YEAR($T118),AT$6&gt;YEAR($U118)),0,IF(AND(AT$6&gt;YEAR($T118),AT$6&lt;YEAR($U118)),$V118,IF(AT$6=YEAR($T118),$W118,IF(AT$6=YEAR($U118),IF($X118=0,$V118,$X118)))))</f>
        <v>0</v>
      </c>
      <c r="AU118" s="387">
        <f t="shared" ca="1" si="184"/>
        <v>0</v>
      </c>
      <c r="AV118" s="387">
        <f t="shared" ca="1" si="184"/>
        <v>0</v>
      </c>
      <c r="AW118" s="387">
        <f t="shared" ca="1" si="184"/>
        <v>0</v>
      </c>
      <c r="AX118" s="387">
        <f t="shared" ca="1" si="184"/>
        <v>0</v>
      </c>
      <c r="AY118" s="387">
        <f t="shared" ca="1" si="184"/>
        <v>0</v>
      </c>
      <c r="AZ118" s="387">
        <f t="shared" ca="1" si="184"/>
        <v>0</v>
      </c>
      <c r="BA118" s="387">
        <f t="shared" ca="1" si="184"/>
        <v>0</v>
      </c>
      <c r="BB118" s="387">
        <f t="shared" ca="1" si="184"/>
        <v>0</v>
      </c>
      <c r="BC118" s="387">
        <f t="shared" ca="1" si="184"/>
        <v>0</v>
      </c>
      <c r="BD118" s="387">
        <f t="shared" ref="BD118:BM127" ca="1" si="185">IF(OR(BD$6&lt;YEAR($T118),BD$6&gt;YEAR($U118)),0,IF(AND(BD$6&gt;YEAR($T118),BD$6&lt;YEAR($U118)),$V118,IF(BD$6=YEAR($T118),$W118,IF(BD$6=YEAR($U118),IF($X118=0,$V118,$X118)))))</f>
        <v>0</v>
      </c>
      <c r="BE118" s="387">
        <f t="shared" ca="1" si="185"/>
        <v>0</v>
      </c>
      <c r="BF118" s="387">
        <f t="shared" ca="1" si="185"/>
        <v>0</v>
      </c>
      <c r="BG118" s="387">
        <f t="shared" ca="1" si="185"/>
        <v>0</v>
      </c>
      <c r="BH118" s="387">
        <f t="shared" ca="1" si="185"/>
        <v>0</v>
      </c>
      <c r="BI118" s="387">
        <f t="shared" ca="1" si="185"/>
        <v>0</v>
      </c>
      <c r="BJ118" s="387">
        <f t="shared" ca="1" si="185"/>
        <v>0</v>
      </c>
      <c r="BK118" s="387">
        <f t="shared" ca="1" si="185"/>
        <v>0</v>
      </c>
      <c r="BL118" s="387">
        <f t="shared" ca="1" si="185"/>
        <v>0</v>
      </c>
      <c r="BM118" s="387">
        <f t="shared" ca="1" si="185"/>
        <v>0</v>
      </c>
      <c r="BN118" s="387">
        <f t="shared" ref="BN118:CA127" ca="1" si="186">IF(OR(BN$6&lt;YEAR($T118),BN$6&gt;YEAR($U118)),0,IF(AND(BN$6&gt;YEAR($T118),BN$6&lt;YEAR($U118)),$V118,IF(BN$6=YEAR($T118),$W118,IF(BN$6=YEAR($U118),IF($X118=0,$V118,$X118)))))</f>
        <v>0</v>
      </c>
      <c r="BO118" s="387">
        <f t="shared" ca="1" si="186"/>
        <v>0</v>
      </c>
      <c r="BP118" s="387">
        <f t="shared" ca="1" si="186"/>
        <v>0</v>
      </c>
      <c r="BQ118" s="387">
        <f t="shared" ca="1" si="186"/>
        <v>0</v>
      </c>
      <c r="BR118" s="387">
        <f t="shared" ca="1" si="186"/>
        <v>0</v>
      </c>
      <c r="BS118" s="387">
        <f t="shared" ca="1" si="186"/>
        <v>0</v>
      </c>
      <c r="BT118" s="387">
        <f t="shared" ca="1" si="186"/>
        <v>0</v>
      </c>
      <c r="BU118" s="387">
        <f t="shared" ca="1" si="186"/>
        <v>0</v>
      </c>
      <c r="BV118" s="387">
        <f t="shared" ca="1" si="186"/>
        <v>0</v>
      </c>
      <c r="BW118" s="387">
        <f t="shared" ca="1" si="186"/>
        <v>0</v>
      </c>
      <c r="BX118" s="387">
        <f t="shared" ca="1" si="186"/>
        <v>0</v>
      </c>
      <c r="BY118" s="387">
        <f t="shared" ca="1" si="186"/>
        <v>0</v>
      </c>
      <c r="BZ118" s="387">
        <f t="shared" ca="1" si="186"/>
        <v>0</v>
      </c>
      <c r="CA118" s="387">
        <f t="shared" ca="1" si="186"/>
        <v>0</v>
      </c>
      <c r="CF118" s="385">
        <f t="shared" ca="1" si="167"/>
        <v>0</v>
      </c>
      <c r="CG118" s="385">
        <f t="shared" ca="1" si="168"/>
        <v>0</v>
      </c>
      <c r="CH118" s="386">
        <f t="shared" si="169"/>
        <v>0</v>
      </c>
      <c r="CI118" s="386">
        <f t="shared" ca="1" si="170"/>
        <v>0</v>
      </c>
      <c r="CJ118" s="386">
        <f t="shared" ca="1" si="171"/>
        <v>0</v>
      </c>
      <c r="CK118" s="389"/>
      <c r="CL118" s="387">
        <f t="shared" ref="CL118:CU127" ca="1" si="187">IF(OR(CL$6&lt;YEAR($T118),CL$6&gt;YEAR($U118)),0,IF(AND(CL$6&gt;YEAR($T118),CL$6&lt;YEAR($U118)),$CH118,IF(CL$6=YEAR($T118),$CI118,IF(CL$6=YEAR($U118),IF($CJ118=0,$CH118,$CJ118)))))</f>
        <v>0</v>
      </c>
      <c r="CM118" s="387">
        <f t="shared" ca="1" si="187"/>
        <v>0</v>
      </c>
      <c r="CN118" s="387">
        <f t="shared" ca="1" si="187"/>
        <v>0</v>
      </c>
      <c r="CO118" s="387">
        <f t="shared" ca="1" si="187"/>
        <v>0</v>
      </c>
      <c r="CP118" s="387">
        <f t="shared" ca="1" si="187"/>
        <v>0</v>
      </c>
      <c r="CQ118" s="387">
        <f t="shared" ca="1" si="187"/>
        <v>0</v>
      </c>
      <c r="CR118" s="387">
        <f t="shared" ca="1" si="187"/>
        <v>0</v>
      </c>
      <c r="CS118" s="387">
        <f t="shared" ca="1" si="187"/>
        <v>0</v>
      </c>
      <c r="CT118" s="387">
        <f t="shared" ca="1" si="187"/>
        <v>0</v>
      </c>
      <c r="CU118" s="387">
        <f t="shared" ca="1" si="187"/>
        <v>0</v>
      </c>
      <c r="CV118" s="387">
        <f t="shared" ref="CV118:DE127" ca="1" si="188">IF(OR(CV$6&lt;YEAR($T118),CV$6&gt;YEAR($U118)),0,IF(AND(CV$6&gt;YEAR($T118),CV$6&lt;YEAR($U118)),$CH118,IF(CV$6=YEAR($T118),$CI118,IF(CV$6=YEAR($U118),IF($CJ118=0,$CH118,$CJ118)))))</f>
        <v>0</v>
      </c>
      <c r="CW118" s="387">
        <f t="shared" ca="1" si="188"/>
        <v>0</v>
      </c>
      <c r="CX118" s="387">
        <f t="shared" ca="1" si="188"/>
        <v>0</v>
      </c>
      <c r="CY118" s="387">
        <f t="shared" ca="1" si="188"/>
        <v>0</v>
      </c>
      <c r="CZ118" s="387">
        <f t="shared" ca="1" si="188"/>
        <v>0</v>
      </c>
      <c r="DA118" s="387">
        <f t="shared" ca="1" si="188"/>
        <v>0</v>
      </c>
      <c r="DB118" s="387">
        <f t="shared" ca="1" si="188"/>
        <v>0</v>
      </c>
      <c r="DC118" s="387">
        <f t="shared" ca="1" si="188"/>
        <v>0</v>
      </c>
      <c r="DD118" s="387">
        <f t="shared" ca="1" si="188"/>
        <v>0</v>
      </c>
      <c r="DE118" s="387">
        <f t="shared" ca="1" si="188"/>
        <v>0</v>
      </c>
      <c r="DF118" s="387">
        <f t="shared" ref="DF118:DO127" ca="1" si="189">IF(OR(DF$6&lt;YEAR($T118),DF$6&gt;YEAR($U118)),0,IF(AND(DF$6&gt;YEAR($T118),DF$6&lt;YEAR($U118)),$CH118,IF(DF$6=YEAR($T118),$CI118,IF(DF$6=YEAR($U118),IF($CJ118=0,$CH118,$CJ118)))))</f>
        <v>0</v>
      </c>
      <c r="DG118" s="387">
        <f t="shared" ca="1" si="189"/>
        <v>0</v>
      </c>
      <c r="DH118" s="387">
        <f t="shared" ca="1" si="189"/>
        <v>0</v>
      </c>
      <c r="DI118" s="387">
        <f t="shared" ca="1" si="189"/>
        <v>0</v>
      </c>
      <c r="DJ118" s="387">
        <f t="shared" ca="1" si="189"/>
        <v>0</v>
      </c>
      <c r="DK118" s="387">
        <f t="shared" ca="1" si="189"/>
        <v>0</v>
      </c>
      <c r="DL118" s="387">
        <f t="shared" ca="1" si="189"/>
        <v>0</v>
      </c>
      <c r="DM118" s="387">
        <f t="shared" ca="1" si="189"/>
        <v>0</v>
      </c>
      <c r="DN118" s="387">
        <f t="shared" ca="1" si="189"/>
        <v>0</v>
      </c>
      <c r="DO118" s="387">
        <f t="shared" ca="1" si="189"/>
        <v>0</v>
      </c>
      <c r="DP118" s="387">
        <f t="shared" ref="DP118:DY127" ca="1" si="190">IF(OR(DP$6&lt;YEAR($T118),DP$6&gt;YEAR($U118)),0,IF(AND(DP$6&gt;YEAR($T118),DP$6&lt;YEAR($U118)),$CH118,IF(DP$6=YEAR($T118),$CI118,IF(DP$6=YEAR($U118),IF($CJ118=0,$CH118,$CJ118)))))</f>
        <v>0</v>
      </c>
      <c r="DQ118" s="387">
        <f t="shared" ca="1" si="190"/>
        <v>0</v>
      </c>
      <c r="DR118" s="387">
        <f t="shared" ca="1" si="190"/>
        <v>0</v>
      </c>
      <c r="DS118" s="387">
        <f t="shared" ca="1" si="190"/>
        <v>0</v>
      </c>
      <c r="DT118" s="387">
        <f t="shared" ca="1" si="190"/>
        <v>0</v>
      </c>
      <c r="DU118" s="387">
        <f t="shared" ca="1" si="190"/>
        <v>0</v>
      </c>
      <c r="DV118" s="387">
        <f t="shared" ca="1" si="190"/>
        <v>0</v>
      </c>
      <c r="DW118" s="387">
        <f t="shared" ca="1" si="190"/>
        <v>0</v>
      </c>
      <c r="DX118" s="387">
        <f t="shared" ca="1" si="190"/>
        <v>0</v>
      </c>
      <c r="DY118" s="387">
        <f t="shared" ca="1" si="190"/>
        <v>0</v>
      </c>
      <c r="DZ118" s="387">
        <f t="shared" ref="DZ118:EM127" ca="1" si="191">IF(OR(DZ$6&lt;YEAR($T118),DZ$6&gt;YEAR($U118)),0,IF(AND(DZ$6&gt;YEAR($T118),DZ$6&lt;YEAR($U118)),$CH118,IF(DZ$6=YEAR($T118),$CI118,IF(DZ$6=YEAR($U118),IF($CJ118=0,$CH118,$CJ118)))))</f>
        <v>0</v>
      </c>
      <c r="EA118" s="387">
        <f t="shared" ca="1" si="191"/>
        <v>0</v>
      </c>
      <c r="EB118" s="387">
        <f t="shared" ca="1" si="191"/>
        <v>0</v>
      </c>
      <c r="EC118" s="387">
        <f t="shared" ca="1" si="191"/>
        <v>0</v>
      </c>
      <c r="ED118" s="387">
        <f t="shared" ca="1" si="191"/>
        <v>0</v>
      </c>
      <c r="EE118" s="387">
        <f t="shared" ca="1" si="191"/>
        <v>0</v>
      </c>
      <c r="EF118" s="387">
        <f t="shared" ca="1" si="191"/>
        <v>0</v>
      </c>
      <c r="EG118" s="387">
        <f t="shared" ca="1" si="191"/>
        <v>0</v>
      </c>
      <c r="EH118" s="387">
        <f t="shared" ca="1" si="191"/>
        <v>0</v>
      </c>
      <c r="EI118" s="387">
        <f t="shared" ca="1" si="191"/>
        <v>0</v>
      </c>
      <c r="EJ118" s="387">
        <f t="shared" ca="1" si="191"/>
        <v>0</v>
      </c>
      <c r="EK118" s="387">
        <f t="shared" ca="1" si="191"/>
        <v>0</v>
      </c>
      <c r="EL118" s="387">
        <f t="shared" ca="1" si="191"/>
        <v>0</v>
      </c>
      <c r="EM118" s="387">
        <f t="shared" ca="1" si="191"/>
        <v>0</v>
      </c>
      <c r="EO118" s="695">
        <f t="shared" si="128"/>
        <v>1</v>
      </c>
      <c r="EP118" s="119">
        <f t="shared" si="129"/>
        <v>1</v>
      </c>
    </row>
    <row r="119" spans="1:146">
      <c r="A119" s="122">
        <v>112</v>
      </c>
      <c r="B119" s="551"/>
      <c r="C119" s="529"/>
      <c r="D119" s="530"/>
      <c r="E119" s="530"/>
      <c r="F119" s="531"/>
      <c r="G119" s="532" t="s">
        <v>381</v>
      </c>
      <c r="H119" s="529"/>
      <c r="I119" s="540"/>
      <c r="J119" s="540"/>
      <c r="K119" s="539"/>
      <c r="L119" s="747">
        <f>IF(ISBLANK(K119),,IF(K119&lt;'Grille des taux interet'!$B$2,'Grille des taux interet'!$C$2,IF(K119&lt;'Grille des taux interet'!$B$3,'Grille des taux interet'!$C$3,IF(K119&lt;'Grille des taux interet'!B$4,'Grille des taux interet'!$C$4,IF(K119&lt;='Grille des taux interet'!$B$5,'Grille des taux interet'!$C$5,"RIEN")))))</f>
        <v>0</v>
      </c>
      <c r="M119" s="602">
        <f t="shared" si="160"/>
        <v>0</v>
      </c>
      <c r="N119" s="663" t="str">
        <f t="shared" si="127"/>
        <v/>
      </c>
      <c r="O119" s="649"/>
      <c r="P119" s="649"/>
      <c r="Q119" s="649"/>
      <c r="R119" s="649"/>
      <c r="S119" s="656"/>
      <c r="T119" s="385">
        <f t="shared" ca="1" si="161"/>
        <v>0</v>
      </c>
      <c r="U119" s="385">
        <f t="shared" ca="1" si="162"/>
        <v>0</v>
      </c>
      <c r="V119" s="386">
        <f t="shared" si="163"/>
        <v>0</v>
      </c>
      <c r="W119" s="386">
        <f t="shared" ca="1" si="164"/>
        <v>0</v>
      </c>
      <c r="X119" s="386">
        <f t="shared" ca="1" si="165"/>
        <v>0</v>
      </c>
      <c r="Y119" s="389">
        <f t="shared" si="166"/>
        <v>1900</v>
      </c>
      <c r="Z119" s="387">
        <f t="shared" ca="1" si="182"/>
        <v>0</v>
      </c>
      <c r="AA119" s="387">
        <f t="shared" ca="1" si="182"/>
        <v>0</v>
      </c>
      <c r="AB119" s="387">
        <f t="shared" ca="1" si="182"/>
        <v>0</v>
      </c>
      <c r="AC119" s="387">
        <f t="shared" ca="1" si="182"/>
        <v>0</v>
      </c>
      <c r="AD119" s="387">
        <f t="shared" ca="1" si="182"/>
        <v>0</v>
      </c>
      <c r="AE119" s="387">
        <f t="shared" ca="1" si="182"/>
        <v>0</v>
      </c>
      <c r="AF119" s="387">
        <f t="shared" ca="1" si="182"/>
        <v>0</v>
      </c>
      <c r="AG119" s="387">
        <f t="shared" ca="1" si="182"/>
        <v>0</v>
      </c>
      <c r="AH119" s="387">
        <f t="shared" ca="1" si="182"/>
        <v>0</v>
      </c>
      <c r="AI119" s="387">
        <f t="shared" ca="1" si="182"/>
        <v>0</v>
      </c>
      <c r="AJ119" s="387">
        <f t="shared" ca="1" si="183"/>
        <v>0</v>
      </c>
      <c r="AK119" s="387">
        <f t="shared" ca="1" si="183"/>
        <v>0</v>
      </c>
      <c r="AL119" s="387">
        <f t="shared" ca="1" si="183"/>
        <v>0</v>
      </c>
      <c r="AM119" s="387">
        <f t="shared" ca="1" si="183"/>
        <v>0</v>
      </c>
      <c r="AN119" s="387">
        <f t="shared" ca="1" si="183"/>
        <v>0</v>
      </c>
      <c r="AO119" s="387">
        <f t="shared" ca="1" si="183"/>
        <v>0</v>
      </c>
      <c r="AP119" s="387">
        <f t="shared" ca="1" si="183"/>
        <v>0</v>
      </c>
      <c r="AQ119" s="387">
        <f t="shared" ca="1" si="183"/>
        <v>0</v>
      </c>
      <c r="AR119" s="387">
        <f t="shared" ca="1" si="183"/>
        <v>0</v>
      </c>
      <c r="AS119" s="387">
        <f t="shared" ca="1" si="183"/>
        <v>0</v>
      </c>
      <c r="AT119" s="387">
        <f t="shared" ca="1" si="184"/>
        <v>0</v>
      </c>
      <c r="AU119" s="387">
        <f t="shared" ca="1" si="184"/>
        <v>0</v>
      </c>
      <c r="AV119" s="387">
        <f t="shared" ca="1" si="184"/>
        <v>0</v>
      </c>
      <c r="AW119" s="387">
        <f t="shared" ca="1" si="184"/>
        <v>0</v>
      </c>
      <c r="AX119" s="387">
        <f t="shared" ca="1" si="184"/>
        <v>0</v>
      </c>
      <c r="AY119" s="387">
        <f t="shared" ca="1" si="184"/>
        <v>0</v>
      </c>
      <c r="AZ119" s="387">
        <f t="shared" ca="1" si="184"/>
        <v>0</v>
      </c>
      <c r="BA119" s="387">
        <f t="shared" ca="1" si="184"/>
        <v>0</v>
      </c>
      <c r="BB119" s="387">
        <f t="shared" ca="1" si="184"/>
        <v>0</v>
      </c>
      <c r="BC119" s="387">
        <f t="shared" ca="1" si="184"/>
        <v>0</v>
      </c>
      <c r="BD119" s="387">
        <f t="shared" ca="1" si="185"/>
        <v>0</v>
      </c>
      <c r="BE119" s="387">
        <f t="shared" ca="1" si="185"/>
        <v>0</v>
      </c>
      <c r="BF119" s="387">
        <f t="shared" ca="1" si="185"/>
        <v>0</v>
      </c>
      <c r="BG119" s="387">
        <f t="shared" ca="1" si="185"/>
        <v>0</v>
      </c>
      <c r="BH119" s="387">
        <f t="shared" ca="1" si="185"/>
        <v>0</v>
      </c>
      <c r="BI119" s="387">
        <f t="shared" ca="1" si="185"/>
        <v>0</v>
      </c>
      <c r="BJ119" s="387">
        <f t="shared" ca="1" si="185"/>
        <v>0</v>
      </c>
      <c r="BK119" s="387">
        <f t="shared" ca="1" si="185"/>
        <v>0</v>
      </c>
      <c r="BL119" s="387">
        <f t="shared" ca="1" si="185"/>
        <v>0</v>
      </c>
      <c r="BM119" s="387">
        <f t="shared" ca="1" si="185"/>
        <v>0</v>
      </c>
      <c r="BN119" s="387">
        <f t="shared" ca="1" si="186"/>
        <v>0</v>
      </c>
      <c r="BO119" s="387">
        <f t="shared" ca="1" si="186"/>
        <v>0</v>
      </c>
      <c r="BP119" s="387">
        <f t="shared" ca="1" si="186"/>
        <v>0</v>
      </c>
      <c r="BQ119" s="387">
        <f t="shared" ca="1" si="186"/>
        <v>0</v>
      </c>
      <c r="BR119" s="387">
        <f t="shared" ca="1" si="186"/>
        <v>0</v>
      </c>
      <c r="BS119" s="387">
        <f t="shared" ca="1" si="186"/>
        <v>0</v>
      </c>
      <c r="BT119" s="387">
        <f t="shared" ca="1" si="186"/>
        <v>0</v>
      </c>
      <c r="BU119" s="387">
        <f t="shared" ca="1" si="186"/>
        <v>0</v>
      </c>
      <c r="BV119" s="387">
        <f t="shared" ca="1" si="186"/>
        <v>0</v>
      </c>
      <c r="BW119" s="387">
        <f t="shared" ca="1" si="186"/>
        <v>0</v>
      </c>
      <c r="BX119" s="387">
        <f t="shared" ca="1" si="186"/>
        <v>0</v>
      </c>
      <c r="BY119" s="387">
        <f t="shared" ca="1" si="186"/>
        <v>0</v>
      </c>
      <c r="BZ119" s="387">
        <f t="shared" ca="1" si="186"/>
        <v>0</v>
      </c>
      <c r="CA119" s="387">
        <f t="shared" ca="1" si="186"/>
        <v>0</v>
      </c>
      <c r="CF119" s="385">
        <f t="shared" ca="1" si="167"/>
        <v>0</v>
      </c>
      <c r="CG119" s="385">
        <f t="shared" ca="1" si="168"/>
        <v>0</v>
      </c>
      <c r="CH119" s="386">
        <f t="shared" si="169"/>
        <v>0</v>
      </c>
      <c r="CI119" s="386">
        <f t="shared" ca="1" si="170"/>
        <v>0</v>
      </c>
      <c r="CJ119" s="386">
        <f t="shared" ca="1" si="171"/>
        <v>0</v>
      </c>
      <c r="CK119" s="389"/>
      <c r="CL119" s="387">
        <f t="shared" ca="1" si="187"/>
        <v>0</v>
      </c>
      <c r="CM119" s="387">
        <f t="shared" ca="1" si="187"/>
        <v>0</v>
      </c>
      <c r="CN119" s="387">
        <f t="shared" ca="1" si="187"/>
        <v>0</v>
      </c>
      <c r="CO119" s="387">
        <f t="shared" ca="1" si="187"/>
        <v>0</v>
      </c>
      <c r="CP119" s="387">
        <f t="shared" ca="1" si="187"/>
        <v>0</v>
      </c>
      <c r="CQ119" s="387">
        <f t="shared" ca="1" si="187"/>
        <v>0</v>
      </c>
      <c r="CR119" s="387">
        <f t="shared" ca="1" si="187"/>
        <v>0</v>
      </c>
      <c r="CS119" s="387">
        <f t="shared" ca="1" si="187"/>
        <v>0</v>
      </c>
      <c r="CT119" s="387">
        <f t="shared" ca="1" si="187"/>
        <v>0</v>
      </c>
      <c r="CU119" s="387">
        <f t="shared" ca="1" si="187"/>
        <v>0</v>
      </c>
      <c r="CV119" s="387">
        <f t="shared" ca="1" si="188"/>
        <v>0</v>
      </c>
      <c r="CW119" s="387">
        <f t="shared" ca="1" si="188"/>
        <v>0</v>
      </c>
      <c r="CX119" s="387">
        <f t="shared" ca="1" si="188"/>
        <v>0</v>
      </c>
      <c r="CY119" s="387">
        <f t="shared" ca="1" si="188"/>
        <v>0</v>
      </c>
      <c r="CZ119" s="387">
        <f t="shared" ca="1" si="188"/>
        <v>0</v>
      </c>
      <c r="DA119" s="387">
        <f t="shared" ca="1" si="188"/>
        <v>0</v>
      </c>
      <c r="DB119" s="387">
        <f t="shared" ca="1" si="188"/>
        <v>0</v>
      </c>
      <c r="DC119" s="387">
        <f t="shared" ca="1" si="188"/>
        <v>0</v>
      </c>
      <c r="DD119" s="387">
        <f t="shared" ca="1" si="188"/>
        <v>0</v>
      </c>
      <c r="DE119" s="387">
        <f t="shared" ca="1" si="188"/>
        <v>0</v>
      </c>
      <c r="DF119" s="387">
        <f t="shared" ca="1" si="189"/>
        <v>0</v>
      </c>
      <c r="DG119" s="387">
        <f t="shared" ca="1" si="189"/>
        <v>0</v>
      </c>
      <c r="DH119" s="387">
        <f t="shared" ca="1" si="189"/>
        <v>0</v>
      </c>
      <c r="DI119" s="387">
        <f t="shared" ca="1" si="189"/>
        <v>0</v>
      </c>
      <c r="DJ119" s="387">
        <f t="shared" ca="1" si="189"/>
        <v>0</v>
      </c>
      <c r="DK119" s="387">
        <f t="shared" ca="1" si="189"/>
        <v>0</v>
      </c>
      <c r="DL119" s="387">
        <f t="shared" ca="1" si="189"/>
        <v>0</v>
      </c>
      <c r="DM119" s="387">
        <f t="shared" ca="1" si="189"/>
        <v>0</v>
      </c>
      <c r="DN119" s="387">
        <f t="shared" ca="1" si="189"/>
        <v>0</v>
      </c>
      <c r="DO119" s="387">
        <f t="shared" ca="1" si="189"/>
        <v>0</v>
      </c>
      <c r="DP119" s="387">
        <f t="shared" ca="1" si="190"/>
        <v>0</v>
      </c>
      <c r="DQ119" s="387">
        <f t="shared" ca="1" si="190"/>
        <v>0</v>
      </c>
      <c r="DR119" s="387">
        <f t="shared" ca="1" si="190"/>
        <v>0</v>
      </c>
      <c r="DS119" s="387">
        <f t="shared" ca="1" si="190"/>
        <v>0</v>
      </c>
      <c r="DT119" s="387">
        <f t="shared" ca="1" si="190"/>
        <v>0</v>
      </c>
      <c r="DU119" s="387">
        <f t="shared" ca="1" si="190"/>
        <v>0</v>
      </c>
      <c r="DV119" s="387">
        <f t="shared" ca="1" si="190"/>
        <v>0</v>
      </c>
      <c r="DW119" s="387">
        <f t="shared" ca="1" si="190"/>
        <v>0</v>
      </c>
      <c r="DX119" s="387">
        <f t="shared" ca="1" si="190"/>
        <v>0</v>
      </c>
      <c r="DY119" s="387">
        <f t="shared" ca="1" si="190"/>
        <v>0</v>
      </c>
      <c r="DZ119" s="387">
        <f t="shared" ca="1" si="191"/>
        <v>0</v>
      </c>
      <c r="EA119" s="387">
        <f t="shared" ca="1" si="191"/>
        <v>0</v>
      </c>
      <c r="EB119" s="387">
        <f t="shared" ca="1" si="191"/>
        <v>0</v>
      </c>
      <c r="EC119" s="387">
        <f t="shared" ca="1" si="191"/>
        <v>0</v>
      </c>
      <c r="ED119" s="387">
        <f t="shared" ca="1" si="191"/>
        <v>0</v>
      </c>
      <c r="EE119" s="387">
        <f t="shared" ca="1" si="191"/>
        <v>0</v>
      </c>
      <c r="EF119" s="387">
        <f t="shared" ca="1" si="191"/>
        <v>0</v>
      </c>
      <c r="EG119" s="387">
        <f t="shared" ca="1" si="191"/>
        <v>0</v>
      </c>
      <c r="EH119" s="387">
        <f t="shared" ca="1" si="191"/>
        <v>0</v>
      </c>
      <c r="EI119" s="387">
        <f t="shared" ca="1" si="191"/>
        <v>0</v>
      </c>
      <c r="EJ119" s="387">
        <f t="shared" ca="1" si="191"/>
        <v>0</v>
      </c>
      <c r="EK119" s="387">
        <f t="shared" ca="1" si="191"/>
        <v>0</v>
      </c>
      <c r="EL119" s="387">
        <f t="shared" ca="1" si="191"/>
        <v>0</v>
      </c>
      <c r="EM119" s="387">
        <f t="shared" ca="1" si="191"/>
        <v>0</v>
      </c>
      <c r="EO119" s="695">
        <f t="shared" si="128"/>
        <v>1</v>
      </c>
      <c r="EP119" s="119">
        <f t="shared" si="129"/>
        <v>1</v>
      </c>
    </row>
    <row r="120" spans="1:146">
      <c r="A120" s="122">
        <v>113</v>
      </c>
      <c r="B120" s="551"/>
      <c r="C120" s="529"/>
      <c r="D120" s="530"/>
      <c r="E120" s="530"/>
      <c r="F120" s="531"/>
      <c r="G120" s="532" t="s">
        <v>381</v>
      </c>
      <c r="H120" s="529"/>
      <c r="I120" s="540"/>
      <c r="J120" s="540"/>
      <c r="K120" s="539"/>
      <c r="L120" s="747">
        <f>IF(ISBLANK(K120),,IF(K120&lt;'Grille des taux interet'!$B$2,'Grille des taux interet'!$C$2,IF(K120&lt;'Grille des taux interet'!$B$3,'Grille des taux interet'!$C$3,IF(K120&lt;'Grille des taux interet'!B$4,'Grille des taux interet'!$C$4,IF(K120&lt;='Grille des taux interet'!$B$5,'Grille des taux interet'!$C$5,"RIEN")))))</f>
        <v>0</v>
      </c>
      <c r="M120" s="602">
        <f t="shared" si="160"/>
        <v>0</v>
      </c>
      <c r="N120" s="663" t="str">
        <f t="shared" si="127"/>
        <v/>
      </c>
      <c r="O120" s="649"/>
      <c r="P120" s="649"/>
      <c r="Q120" s="649"/>
      <c r="R120" s="649"/>
      <c r="S120" s="656"/>
      <c r="T120" s="385">
        <f t="shared" ca="1" si="161"/>
        <v>0</v>
      </c>
      <c r="U120" s="385">
        <f t="shared" ca="1" si="162"/>
        <v>0</v>
      </c>
      <c r="V120" s="386">
        <f t="shared" si="163"/>
        <v>0</v>
      </c>
      <c r="W120" s="386">
        <f t="shared" ca="1" si="164"/>
        <v>0</v>
      </c>
      <c r="X120" s="386">
        <f t="shared" ca="1" si="165"/>
        <v>0</v>
      </c>
      <c r="Y120" s="389">
        <f t="shared" si="166"/>
        <v>1900</v>
      </c>
      <c r="Z120" s="387">
        <f t="shared" ca="1" si="182"/>
        <v>0</v>
      </c>
      <c r="AA120" s="387">
        <f t="shared" ca="1" si="182"/>
        <v>0</v>
      </c>
      <c r="AB120" s="387">
        <f t="shared" ca="1" si="182"/>
        <v>0</v>
      </c>
      <c r="AC120" s="387">
        <f t="shared" ca="1" si="182"/>
        <v>0</v>
      </c>
      <c r="AD120" s="387">
        <f t="shared" ca="1" si="182"/>
        <v>0</v>
      </c>
      <c r="AE120" s="387">
        <f t="shared" ca="1" si="182"/>
        <v>0</v>
      </c>
      <c r="AF120" s="387">
        <f t="shared" ca="1" si="182"/>
        <v>0</v>
      </c>
      <c r="AG120" s="387">
        <f t="shared" ca="1" si="182"/>
        <v>0</v>
      </c>
      <c r="AH120" s="387">
        <f t="shared" ca="1" si="182"/>
        <v>0</v>
      </c>
      <c r="AI120" s="387">
        <f t="shared" ca="1" si="182"/>
        <v>0</v>
      </c>
      <c r="AJ120" s="387">
        <f t="shared" ca="1" si="183"/>
        <v>0</v>
      </c>
      <c r="AK120" s="387">
        <f t="shared" ca="1" si="183"/>
        <v>0</v>
      </c>
      <c r="AL120" s="387">
        <f t="shared" ca="1" si="183"/>
        <v>0</v>
      </c>
      <c r="AM120" s="387">
        <f t="shared" ca="1" si="183"/>
        <v>0</v>
      </c>
      <c r="AN120" s="387">
        <f t="shared" ca="1" si="183"/>
        <v>0</v>
      </c>
      <c r="AO120" s="387">
        <f t="shared" ca="1" si="183"/>
        <v>0</v>
      </c>
      <c r="AP120" s="387">
        <f t="shared" ca="1" si="183"/>
        <v>0</v>
      </c>
      <c r="AQ120" s="387">
        <f t="shared" ca="1" si="183"/>
        <v>0</v>
      </c>
      <c r="AR120" s="387">
        <f t="shared" ca="1" si="183"/>
        <v>0</v>
      </c>
      <c r="AS120" s="387">
        <f t="shared" ca="1" si="183"/>
        <v>0</v>
      </c>
      <c r="AT120" s="387">
        <f t="shared" ca="1" si="184"/>
        <v>0</v>
      </c>
      <c r="AU120" s="387">
        <f t="shared" ca="1" si="184"/>
        <v>0</v>
      </c>
      <c r="AV120" s="387">
        <f t="shared" ca="1" si="184"/>
        <v>0</v>
      </c>
      <c r="AW120" s="387">
        <f t="shared" ca="1" si="184"/>
        <v>0</v>
      </c>
      <c r="AX120" s="387">
        <f t="shared" ca="1" si="184"/>
        <v>0</v>
      </c>
      <c r="AY120" s="387">
        <f t="shared" ca="1" si="184"/>
        <v>0</v>
      </c>
      <c r="AZ120" s="387">
        <f t="shared" ca="1" si="184"/>
        <v>0</v>
      </c>
      <c r="BA120" s="387">
        <f t="shared" ca="1" si="184"/>
        <v>0</v>
      </c>
      <c r="BB120" s="387">
        <f t="shared" ca="1" si="184"/>
        <v>0</v>
      </c>
      <c r="BC120" s="387">
        <f t="shared" ca="1" si="184"/>
        <v>0</v>
      </c>
      <c r="BD120" s="387">
        <f t="shared" ca="1" si="185"/>
        <v>0</v>
      </c>
      <c r="BE120" s="387">
        <f t="shared" ca="1" si="185"/>
        <v>0</v>
      </c>
      <c r="BF120" s="387">
        <f t="shared" ca="1" si="185"/>
        <v>0</v>
      </c>
      <c r="BG120" s="387">
        <f t="shared" ca="1" si="185"/>
        <v>0</v>
      </c>
      <c r="BH120" s="387">
        <f t="shared" ca="1" si="185"/>
        <v>0</v>
      </c>
      <c r="BI120" s="387">
        <f t="shared" ca="1" si="185"/>
        <v>0</v>
      </c>
      <c r="BJ120" s="387">
        <f t="shared" ca="1" si="185"/>
        <v>0</v>
      </c>
      <c r="BK120" s="387">
        <f t="shared" ca="1" si="185"/>
        <v>0</v>
      </c>
      <c r="BL120" s="387">
        <f t="shared" ca="1" si="185"/>
        <v>0</v>
      </c>
      <c r="BM120" s="387">
        <f t="shared" ca="1" si="185"/>
        <v>0</v>
      </c>
      <c r="BN120" s="387">
        <f t="shared" ca="1" si="186"/>
        <v>0</v>
      </c>
      <c r="BO120" s="387">
        <f t="shared" ca="1" si="186"/>
        <v>0</v>
      </c>
      <c r="BP120" s="387">
        <f t="shared" ca="1" si="186"/>
        <v>0</v>
      </c>
      <c r="BQ120" s="387">
        <f t="shared" ca="1" si="186"/>
        <v>0</v>
      </c>
      <c r="BR120" s="387">
        <f t="shared" ca="1" si="186"/>
        <v>0</v>
      </c>
      <c r="BS120" s="387">
        <f t="shared" ca="1" si="186"/>
        <v>0</v>
      </c>
      <c r="BT120" s="387">
        <f t="shared" ca="1" si="186"/>
        <v>0</v>
      </c>
      <c r="BU120" s="387">
        <f t="shared" ca="1" si="186"/>
        <v>0</v>
      </c>
      <c r="BV120" s="387">
        <f t="shared" ca="1" si="186"/>
        <v>0</v>
      </c>
      <c r="BW120" s="387">
        <f t="shared" ca="1" si="186"/>
        <v>0</v>
      </c>
      <c r="BX120" s="387">
        <f t="shared" ca="1" si="186"/>
        <v>0</v>
      </c>
      <c r="BY120" s="387">
        <f t="shared" ca="1" si="186"/>
        <v>0</v>
      </c>
      <c r="BZ120" s="387">
        <f t="shared" ca="1" si="186"/>
        <v>0</v>
      </c>
      <c r="CA120" s="387">
        <f t="shared" ca="1" si="186"/>
        <v>0</v>
      </c>
      <c r="CF120" s="385">
        <f t="shared" ca="1" si="167"/>
        <v>0</v>
      </c>
      <c r="CG120" s="385">
        <f t="shared" ca="1" si="168"/>
        <v>0</v>
      </c>
      <c r="CH120" s="386">
        <f t="shared" si="169"/>
        <v>0</v>
      </c>
      <c r="CI120" s="386">
        <f t="shared" ca="1" si="170"/>
        <v>0</v>
      </c>
      <c r="CJ120" s="386">
        <f t="shared" ca="1" si="171"/>
        <v>0</v>
      </c>
      <c r="CK120" s="389"/>
      <c r="CL120" s="387">
        <f t="shared" ca="1" si="187"/>
        <v>0</v>
      </c>
      <c r="CM120" s="387">
        <f t="shared" ca="1" si="187"/>
        <v>0</v>
      </c>
      <c r="CN120" s="387">
        <f t="shared" ca="1" si="187"/>
        <v>0</v>
      </c>
      <c r="CO120" s="387">
        <f t="shared" ca="1" si="187"/>
        <v>0</v>
      </c>
      <c r="CP120" s="387">
        <f t="shared" ca="1" si="187"/>
        <v>0</v>
      </c>
      <c r="CQ120" s="387">
        <f t="shared" ca="1" si="187"/>
        <v>0</v>
      </c>
      <c r="CR120" s="387">
        <f t="shared" ca="1" si="187"/>
        <v>0</v>
      </c>
      <c r="CS120" s="387">
        <f t="shared" ca="1" si="187"/>
        <v>0</v>
      </c>
      <c r="CT120" s="387">
        <f t="shared" ca="1" si="187"/>
        <v>0</v>
      </c>
      <c r="CU120" s="387">
        <f t="shared" ca="1" si="187"/>
        <v>0</v>
      </c>
      <c r="CV120" s="387">
        <f t="shared" ca="1" si="188"/>
        <v>0</v>
      </c>
      <c r="CW120" s="387">
        <f t="shared" ca="1" si="188"/>
        <v>0</v>
      </c>
      <c r="CX120" s="387">
        <f t="shared" ca="1" si="188"/>
        <v>0</v>
      </c>
      <c r="CY120" s="387">
        <f t="shared" ca="1" si="188"/>
        <v>0</v>
      </c>
      <c r="CZ120" s="387">
        <f t="shared" ca="1" si="188"/>
        <v>0</v>
      </c>
      <c r="DA120" s="387">
        <f t="shared" ca="1" si="188"/>
        <v>0</v>
      </c>
      <c r="DB120" s="387">
        <f t="shared" ca="1" si="188"/>
        <v>0</v>
      </c>
      <c r="DC120" s="387">
        <f t="shared" ca="1" si="188"/>
        <v>0</v>
      </c>
      <c r="DD120" s="387">
        <f t="shared" ca="1" si="188"/>
        <v>0</v>
      </c>
      <c r="DE120" s="387">
        <f t="shared" ca="1" si="188"/>
        <v>0</v>
      </c>
      <c r="DF120" s="387">
        <f t="shared" ca="1" si="189"/>
        <v>0</v>
      </c>
      <c r="DG120" s="387">
        <f t="shared" ca="1" si="189"/>
        <v>0</v>
      </c>
      <c r="DH120" s="387">
        <f t="shared" ca="1" si="189"/>
        <v>0</v>
      </c>
      <c r="DI120" s="387">
        <f t="shared" ca="1" si="189"/>
        <v>0</v>
      </c>
      <c r="DJ120" s="387">
        <f t="shared" ca="1" si="189"/>
        <v>0</v>
      </c>
      <c r="DK120" s="387">
        <f t="shared" ca="1" si="189"/>
        <v>0</v>
      </c>
      <c r="DL120" s="387">
        <f t="shared" ca="1" si="189"/>
        <v>0</v>
      </c>
      <c r="DM120" s="387">
        <f t="shared" ca="1" si="189"/>
        <v>0</v>
      </c>
      <c r="DN120" s="387">
        <f t="shared" ca="1" si="189"/>
        <v>0</v>
      </c>
      <c r="DO120" s="387">
        <f t="shared" ca="1" si="189"/>
        <v>0</v>
      </c>
      <c r="DP120" s="387">
        <f t="shared" ca="1" si="190"/>
        <v>0</v>
      </c>
      <c r="DQ120" s="387">
        <f t="shared" ca="1" si="190"/>
        <v>0</v>
      </c>
      <c r="DR120" s="387">
        <f t="shared" ca="1" si="190"/>
        <v>0</v>
      </c>
      <c r="DS120" s="387">
        <f t="shared" ca="1" si="190"/>
        <v>0</v>
      </c>
      <c r="DT120" s="387">
        <f t="shared" ca="1" si="190"/>
        <v>0</v>
      </c>
      <c r="DU120" s="387">
        <f t="shared" ca="1" si="190"/>
        <v>0</v>
      </c>
      <c r="DV120" s="387">
        <f t="shared" ca="1" si="190"/>
        <v>0</v>
      </c>
      <c r="DW120" s="387">
        <f t="shared" ca="1" si="190"/>
        <v>0</v>
      </c>
      <c r="DX120" s="387">
        <f t="shared" ca="1" si="190"/>
        <v>0</v>
      </c>
      <c r="DY120" s="387">
        <f t="shared" ca="1" si="190"/>
        <v>0</v>
      </c>
      <c r="DZ120" s="387">
        <f t="shared" ca="1" si="191"/>
        <v>0</v>
      </c>
      <c r="EA120" s="387">
        <f t="shared" ca="1" si="191"/>
        <v>0</v>
      </c>
      <c r="EB120" s="387">
        <f t="shared" ca="1" si="191"/>
        <v>0</v>
      </c>
      <c r="EC120" s="387">
        <f t="shared" ca="1" si="191"/>
        <v>0</v>
      </c>
      <c r="ED120" s="387">
        <f t="shared" ca="1" si="191"/>
        <v>0</v>
      </c>
      <c r="EE120" s="387">
        <f t="shared" ca="1" si="191"/>
        <v>0</v>
      </c>
      <c r="EF120" s="387">
        <f t="shared" ca="1" si="191"/>
        <v>0</v>
      </c>
      <c r="EG120" s="387">
        <f t="shared" ca="1" si="191"/>
        <v>0</v>
      </c>
      <c r="EH120" s="387">
        <f t="shared" ca="1" si="191"/>
        <v>0</v>
      </c>
      <c r="EI120" s="387">
        <f t="shared" ca="1" si="191"/>
        <v>0</v>
      </c>
      <c r="EJ120" s="387">
        <f t="shared" ca="1" si="191"/>
        <v>0</v>
      </c>
      <c r="EK120" s="387">
        <f t="shared" ca="1" si="191"/>
        <v>0</v>
      </c>
      <c r="EL120" s="387">
        <f t="shared" ca="1" si="191"/>
        <v>0</v>
      </c>
      <c r="EM120" s="387">
        <f t="shared" ca="1" si="191"/>
        <v>0</v>
      </c>
      <c r="EO120" s="695">
        <f t="shared" si="128"/>
        <v>1</v>
      </c>
      <c r="EP120" s="119">
        <f t="shared" si="129"/>
        <v>1</v>
      </c>
    </row>
    <row r="121" spans="1:146">
      <c r="A121" s="122">
        <v>114</v>
      </c>
      <c r="B121" s="550"/>
      <c r="C121" s="529"/>
      <c r="D121" s="530"/>
      <c r="E121" s="530"/>
      <c r="F121" s="531"/>
      <c r="G121" s="532" t="s">
        <v>381</v>
      </c>
      <c r="H121" s="529"/>
      <c r="I121" s="540"/>
      <c r="J121" s="540"/>
      <c r="K121" s="539"/>
      <c r="L121" s="747">
        <f>IF(ISBLANK(K121),,IF(K121&lt;'Grille des taux interet'!$B$2,'Grille des taux interet'!$C$2,IF(K121&lt;'Grille des taux interet'!$B$3,'Grille des taux interet'!$C$3,IF(K121&lt;'Grille des taux interet'!B$4,'Grille des taux interet'!$C$4,IF(K121&lt;='Grille des taux interet'!$B$5,'Grille des taux interet'!$C$5,"RIEN")))))</f>
        <v>0</v>
      </c>
      <c r="M121" s="602">
        <f t="shared" si="160"/>
        <v>0</v>
      </c>
      <c r="N121" s="663" t="str">
        <f t="shared" si="127"/>
        <v/>
      </c>
      <c r="O121" s="649"/>
      <c r="P121" s="649"/>
      <c r="Q121" s="649"/>
      <c r="R121" s="649"/>
      <c r="S121" s="656"/>
      <c r="T121" s="385">
        <f t="shared" ca="1" si="161"/>
        <v>0</v>
      </c>
      <c r="U121" s="385">
        <f t="shared" ca="1" si="162"/>
        <v>0</v>
      </c>
      <c r="V121" s="386">
        <f t="shared" si="163"/>
        <v>0</v>
      </c>
      <c r="W121" s="386">
        <f t="shared" ca="1" si="164"/>
        <v>0</v>
      </c>
      <c r="X121" s="386">
        <f t="shared" ca="1" si="165"/>
        <v>0</v>
      </c>
      <c r="Y121" s="389">
        <f t="shared" si="166"/>
        <v>1900</v>
      </c>
      <c r="Z121" s="387">
        <f t="shared" ca="1" si="182"/>
        <v>0</v>
      </c>
      <c r="AA121" s="387">
        <f t="shared" ca="1" si="182"/>
        <v>0</v>
      </c>
      <c r="AB121" s="387">
        <f t="shared" ca="1" si="182"/>
        <v>0</v>
      </c>
      <c r="AC121" s="387">
        <f t="shared" ca="1" si="182"/>
        <v>0</v>
      </c>
      <c r="AD121" s="387">
        <f t="shared" ca="1" si="182"/>
        <v>0</v>
      </c>
      <c r="AE121" s="387">
        <f t="shared" ca="1" si="182"/>
        <v>0</v>
      </c>
      <c r="AF121" s="387">
        <f t="shared" ca="1" si="182"/>
        <v>0</v>
      </c>
      <c r="AG121" s="387">
        <f t="shared" ca="1" si="182"/>
        <v>0</v>
      </c>
      <c r="AH121" s="387">
        <f t="shared" ca="1" si="182"/>
        <v>0</v>
      </c>
      <c r="AI121" s="387">
        <f t="shared" ca="1" si="182"/>
        <v>0</v>
      </c>
      <c r="AJ121" s="387">
        <f t="shared" ca="1" si="183"/>
        <v>0</v>
      </c>
      <c r="AK121" s="387">
        <f t="shared" ca="1" si="183"/>
        <v>0</v>
      </c>
      <c r="AL121" s="387">
        <f t="shared" ca="1" si="183"/>
        <v>0</v>
      </c>
      <c r="AM121" s="387">
        <f t="shared" ca="1" si="183"/>
        <v>0</v>
      </c>
      <c r="AN121" s="387">
        <f t="shared" ca="1" si="183"/>
        <v>0</v>
      </c>
      <c r="AO121" s="387">
        <f t="shared" ca="1" si="183"/>
        <v>0</v>
      </c>
      <c r="AP121" s="387">
        <f t="shared" ca="1" si="183"/>
        <v>0</v>
      </c>
      <c r="AQ121" s="387">
        <f t="shared" ca="1" si="183"/>
        <v>0</v>
      </c>
      <c r="AR121" s="387">
        <f t="shared" ca="1" si="183"/>
        <v>0</v>
      </c>
      <c r="AS121" s="387">
        <f t="shared" ca="1" si="183"/>
        <v>0</v>
      </c>
      <c r="AT121" s="387">
        <f t="shared" ca="1" si="184"/>
        <v>0</v>
      </c>
      <c r="AU121" s="387">
        <f t="shared" ca="1" si="184"/>
        <v>0</v>
      </c>
      <c r="AV121" s="387">
        <f t="shared" ca="1" si="184"/>
        <v>0</v>
      </c>
      <c r="AW121" s="387">
        <f t="shared" ca="1" si="184"/>
        <v>0</v>
      </c>
      <c r="AX121" s="387">
        <f t="shared" ca="1" si="184"/>
        <v>0</v>
      </c>
      <c r="AY121" s="387">
        <f t="shared" ca="1" si="184"/>
        <v>0</v>
      </c>
      <c r="AZ121" s="387">
        <f t="shared" ca="1" si="184"/>
        <v>0</v>
      </c>
      <c r="BA121" s="387">
        <f t="shared" ca="1" si="184"/>
        <v>0</v>
      </c>
      <c r="BB121" s="387">
        <f t="shared" ca="1" si="184"/>
        <v>0</v>
      </c>
      <c r="BC121" s="387">
        <f t="shared" ca="1" si="184"/>
        <v>0</v>
      </c>
      <c r="BD121" s="387">
        <f t="shared" ca="1" si="185"/>
        <v>0</v>
      </c>
      <c r="BE121" s="387">
        <f t="shared" ca="1" si="185"/>
        <v>0</v>
      </c>
      <c r="BF121" s="387">
        <f t="shared" ca="1" si="185"/>
        <v>0</v>
      </c>
      <c r="BG121" s="387">
        <f t="shared" ca="1" si="185"/>
        <v>0</v>
      </c>
      <c r="BH121" s="387">
        <f t="shared" ca="1" si="185"/>
        <v>0</v>
      </c>
      <c r="BI121" s="387">
        <f t="shared" ca="1" si="185"/>
        <v>0</v>
      </c>
      <c r="BJ121" s="387">
        <f t="shared" ca="1" si="185"/>
        <v>0</v>
      </c>
      <c r="BK121" s="387">
        <f t="shared" ca="1" si="185"/>
        <v>0</v>
      </c>
      <c r="BL121" s="387">
        <f t="shared" ca="1" si="185"/>
        <v>0</v>
      </c>
      <c r="BM121" s="387">
        <f t="shared" ca="1" si="185"/>
        <v>0</v>
      </c>
      <c r="BN121" s="387">
        <f t="shared" ca="1" si="186"/>
        <v>0</v>
      </c>
      <c r="BO121" s="387">
        <f t="shared" ca="1" si="186"/>
        <v>0</v>
      </c>
      <c r="BP121" s="387">
        <f t="shared" ca="1" si="186"/>
        <v>0</v>
      </c>
      <c r="BQ121" s="387">
        <f t="shared" ca="1" si="186"/>
        <v>0</v>
      </c>
      <c r="BR121" s="387">
        <f t="shared" ca="1" si="186"/>
        <v>0</v>
      </c>
      <c r="BS121" s="387">
        <f t="shared" ca="1" si="186"/>
        <v>0</v>
      </c>
      <c r="BT121" s="387">
        <f t="shared" ca="1" si="186"/>
        <v>0</v>
      </c>
      <c r="BU121" s="387">
        <f t="shared" ca="1" si="186"/>
        <v>0</v>
      </c>
      <c r="BV121" s="387">
        <f t="shared" ca="1" si="186"/>
        <v>0</v>
      </c>
      <c r="BW121" s="387">
        <f t="shared" ca="1" si="186"/>
        <v>0</v>
      </c>
      <c r="BX121" s="387">
        <f t="shared" ca="1" si="186"/>
        <v>0</v>
      </c>
      <c r="BY121" s="387">
        <f t="shared" ca="1" si="186"/>
        <v>0</v>
      </c>
      <c r="BZ121" s="387">
        <f t="shared" ca="1" si="186"/>
        <v>0</v>
      </c>
      <c r="CA121" s="387">
        <f t="shared" ca="1" si="186"/>
        <v>0</v>
      </c>
      <c r="CF121" s="385">
        <f t="shared" ca="1" si="167"/>
        <v>0</v>
      </c>
      <c r="CG121" s="385">
        <f t="shared" ca="1" si="168"/>
        <v>0</v>
      </c>
      <c r="CH121" s="386">
        <f t="shared" si="169"/>
        <v>0</v>
      </c>
      <c r="CI121" s="386">
        <f t="shared" ca="1" si="170"/>
        <v>0</v>
      </c>
      <c r="CJ121" s="386">
        <f t="shared" ca="1" si="171"/>
        <v>0</v>
      </c>
      <c r="CK121" s="389"/>
      <c r="CL121" s="387">
        <f t="shared" ca="1" si="187"/>
        <v>0</v>
      </c>
      <c r="CM121" s="387">
        <f t="shared" ca="1" si="187"/>
        <v>0</v>
      </c>
      <c r="CN121" s="387">
        <f t="shared" ca="1" si="187"/>
        <v>0</v>
      </c>
      <c r="CO121" s="387">
        <f t="shared" ca="1" si="187"/>
        <v>0</v>
      </c>
      <c r="CP121" s="387">
        <f t="shared" ca="1" si="187"/>
        <v>0</v>
      </c>
      <c r="CQ121" s="387">
        <f t="shared" ca="1" si="187"/>
        <v>0</v>
      </c>
      <c r="CR121" s="387">
        <f t="shared" ca="1" si="187"/>
        <v>0</v>
      </c>
      <c r="CS121" s="387">
        <f t="shared" ca="1" si="187"/>
        <v>0</v>
      </c>
      <c r="CT121" s="387">
        <f t="shared" ca="1" si="187"/>
        <v>0</v>
      </c>
      <c r="CU121" s="387">
        <f t="shared" ca="1" si="187"/>
        <v>0</v>
      </c>
      <c r="CV121" s="387">
        <f t="shared" ca="1" si="188"/>
        <v>0</v>
      </c>
      <c r="CW121" s="387">
        <f t="shared" ca="1" si="188"/>
        <v>0</v>
      </c>
      <c r="CX121" s="387">
        <f t="shared" ca="1" si="188"/>
        <v>0</v>
      </c>
      <c r="CY121" s="387">
        <f t="shared" ca="1" si="188"/>
        <v>0</v>
      </c>
      <c r="CZ121" s="387">
        <f t="shared" ca="1" si="188"/>
        <v>0</v>
      </c>
      <c r="DA121" s="387">
        <f t="shared" ca="1" si="188"/>
        <v>0</v>
      </c>
      <c r="DB121" s="387">
        <f t="shared" ca="1" si="188"/>
        <v>0</v>
      </c>
      <c r="DC121" s="387">
        <f t="shared" ca="1" si="188"/>
        <v>0</v>
      </c>
      <c r="DD121" s="387">
        <f t="shared" ca="1" si="188"/>
        <v>0</v>
      </c>
      <c r="DE121" s="387">
        <f t="shared" ca="1" si="188"/>
        <v>0</v>
      </c>
      <c r="DF121" s="387">
        <f t="shared" ca="1" si="189"/>
        <v>0</v>
      </c>
      <c r="DG121" s="387">
        <f t="shared" ca="1" si="189"/>
        <v>0</v>
      </c>
      <c r="DH121" s="387">
        <f t="shared" ca="1" si="189"/>
        <v>0</v>
      </c>
      <c r="DI121" s="387">
        <f t="shared" ca="1" si="189"/>
        <v>0</v>
      </c>
      <c r="DJ121" s="387">
        <f t="shared" ca="1" si="189"/>
        <v>0</v>
      </c>
      <c r="DK121" s="387">
        <f t="shared" ca="1" si="189"/>
        <v>0</v>
      </c>
      <c r="DL121" s="387">
        <f t="shared" ca="1" si="189"/>
        <v>0</v>
      </c>
      <c r="DM121" s="387">
        <f t="shared" ca="1" si="189"/>
        <v>0</v>
      </c>
      <c r="DN121" s="387">
        <f t="shared" ca="1" si="189"/>
        <v>0</v>
      </c>
      <c r="DO121" s="387">
        <f t="shared" ca="1" si="189"/>
        <v>0</v>
      </c>
      <c r="DP121" s="387">
        <f t="shared" ca="1" si="190"/>
        <v>0</v>
      </c>
      <c r="DQ121" s="387">
        <f t="shared" ca="1" si="190"/>
        <v>0</v>
      </c>
      <c r="DR121" s="387">
        <f t="shared" ca="1" si="190"/>
        <v>0</v>
      </c>
      <c r="DS121" s="387">
        <f t="shared" ca="1" si="190"/>
        <v>0</v>
      </c>
      <c r="DT121" s="387">
        <f t="shared" ca="1" si="190"/>
        <v>0</v>
      </c>
      <c r="DU121" s="387">
        <f t="shared" ca="1" si="190"/>
        <v>0</v>
      </c>
      <c r="DV121" s="387">
        <f t="shared" ca="1" si="190"/>
        <v>0</v>
      </c>
      <c r="DW121" s="387">
        <f t="shared" ca="1" si="190"/>
        <v>0</v>
      </c>
      <c r="DX121" s="387">
        <f t="shared" ca="1" si="190"/>
        <v>0</v>
      </c>
      <c r="DY121" s="387">
        <f t="shared" ca="1" si="190"/>
        <v>0</v>
      </c>
      <c r="DZ121" s="387">
        <f t="shared" ca="1" si="191"/>
        <v>0</v>
      </c>
      <c r="EA121" s="387">
        <f t="shared" ca="1" si="191"/>
        <v>0</v>
      </c>
      <c r="EB121" s="387">
        <f t="shared" ca="1" si="191"/>
        <v>0</v>
      </c>
      <c r="EC121" s="387">
        <f t="shared" ca="1" si="191"/>
        <v>0</v>
      </c>
      <c r="ED121" s="387">
        <f t="shared" ca="1" si="191"/>
        <v>0</v>
      </c>
      <c r="EE121" s="387">
        <f t="shared" ca="1" si="191"/>
        <v>0</v>
      </c>
      <c r="EF121" s="387">
        <f t="shared" ca="1" si="191"/>
        <v>0</v>
      </c>
      <c r="EG121" s="387">
        <f t="shared" ca="1" si="191"/>
        <v>0</v>
      </c>
      <c r="EH121" s="387">
        <f t="shared" ca="1" si="191"/>
        <v>0</v>
      </c>
      <c r="EI121" s="387">
        <f t="shared" ca="1" si="191"/>
        <v>0</v>
      </c>
      <c r="EJ121" s="387">
        <f t="shared" ca="1" si="191"/>
        <v>0</v>
      </c>
      <c r="EK121" s="387">
        <f t="shared" ca="1" si="191"/>
        <v>0</v>
      </c>
      <c r="EL121" s="387">
        <f t="shared" ca="1" si="191"/>
        <v>0</v>
      </c>
      <c r="EM121" s="387">
        <f t="shared" ca="1" si="191"/>
        <v>0</v>
      </c>
      <c r="EO121" s="695">
        <f t="shared" si="128"/>
        <v>1</v>
      </c>
      <c r="EP121" s="119">
        <f t="shared" si="129"/>
        <v>1</v>
      </c>
    </row>
    <row r="122" spans="1:146">
      <c r="A122" s="122">
        <v>115</v>
      </c>
      <c r="B122" s="550"/>
      <c r="C122" s="529"/>
      <c r="D122" s="530"/>
      <c r="E122" s="530"/>
      <c r="F122" s="531"/>
      <c r="G122" s="532" t="s">
        <v>381</v>
      </c>
      <c r="H122" s="529"/>
      <c r="I122" s="540"/>
      <c r="J122" s="540"/>
      <c r="K122" s="539"/>
      <c r="L122" s="747">
        <f>IF(ISBLANK(K122),,IF(K122&lt;'Grille des taux interet'!$B$2,'Grille des taux interet'!$C$2,IF(K122&lt;'Grille des taux interet'!$B$3,'Grille des taux interet'!$C$3,IF(K122&lt;'Grille des taux interet'!B$4,'Grille des taux interet'!$C$4,IF(K122&lt;='Grille des taux interet'!$B$5,'Grille des taux interet'!$C$5,"RIEN")))))</f>
        <v>0</v>
      </c>
      <c r="M122" s="602">
        <f t="shared" si="160"/>
        <v>0</v>
      </c>
      <c r="N122" s="663" t="str">
        <f t="shared" si="127"/>
        <v/>
      </c>
      <c r="O122" s="649"/>
      <c r="P122" s="649"/>
      <c r="Q122" s="649"/>
      <c r="R122" s="649"/>
      <c r="S122" s="656"/>
      <c r="T122" s="385">
        <f t="shared" ca="1" si="161"/>
        <v>0</v>
      </c>
      <c r="U122" s="385">
        <f t="shared" ca="1" si="162"/>
        <v>0</v>
      </c>
      <c r="V122" s="386">
        <f t="shared" si="163"/>
        <v>0</v>
      </c>
      <c r="W122" s="386">
        <f t="shared" ca="1" si="164"/>
        <v>0</v>
      </c>
      <c r="X122" s="386">
        <f t="shared" ca="1" si="165"/>
        <v>0</v>
      </c>
      <c r="Y122" s="389">
        <f t="shared" si="166"/>
        <v>1900</v>
      </c>
      <c r="Z122" s="387">
        <f t="shared" ca="1" si="182"/>
        <v>0</v>
      </c>
      <c r="AA122" s="387">
        <f t="shared" ca="1" si="182"/>
        <v>0</v>
      </c>
      <c r="AB122" s="387">
        <f t="shared" ca="1" si="182"/>
        <v>0</v>
      </c>
      <c r="AC122" s="387">
        <f t="shared" ca="1" si="182"/>
        <v>0</v>
      </c>
      <c r="AD122" s="387">
        <f t="shared" ca="1" si="182"/>
        <v>0</v>
      </c>
      <c r="AE122" s="387">
        <f t="shared" ca="1" si="182"/>
        <v>0</v>
      </c>
      <c r="AF122" s="387">
        <f t="shared" ca="1" si="182"/>
        <v>0</v>
      </c>
      <c r="AG122" s="387">
        <f t="shared" ca="1" si="182"/>
        <v>0</v>
      </c>
      <c r="AH122" s="387">
        <f t="shared" ca="1" si="182"/>
        <v>0</v>
      </c>
      <c r="AI122" s="387">
        <f t="shared" ca="1" si="182"/>
        <v>0</v>
      </c>
      <c r="AJ122" s="387">
        <f t="shared" ca="1" si="183"/>
        <v>0</v>
      </c>
      <c r="AK122" s="387">
        <f t="shared" ca="1" si="183"/>
        <v>0</v>
      </c>
      <c r="AL122" s="387">
        <f t="shared" ca="1" si="183"/>
        <v>0</v>
      </c>
      <c r="AM122" s="387">
        <f t="shared" ca="1" si="183"/>
        <v>0</v>
      </c>
      <c r="AN122" s="387">
        <f t="shared" ca="1" si="183"/>
        <v>0</v>
      </c>
      <c r="AO122" s="387">
        <f t="shared" ca="1" si="183"/>
        <v>0</v>
      </c>
      <c r="AP122" s="387">
        <f t="shared" ca="1" si="183"/>
        <v>0</v>
      </c>
      <c r="AQ122" s="387">
        <f t="shared" ca="1" si="183"/>
        <v>0</v>
      </c>
      <c r="AR122" s="387">
        <f t="shared" ca="1" si="183"/>
        <v>0</v>
      </c>
      <c r="AS122" s="387">
        <f t="shared" ca="1" si="183"/>
        <v>0</v>
      </c>
      <c r="AT122" s="387">
        <f t="shared" ca="1" si="184"/>
        <v>0</v>
      </c>
      <c r="AU122" s="387">
        <f t="shared" ca="1" si="184"/>
        <v>0</v>
      </c>
      <c r="AV122" s="387">
        <f t="shared" ca="1" si="184"/>
        <v>0</v>
      </c>
      <c r="AW122" s="387">
        <f t="shared" ca="1" si="184"/>
        <v>0</v>
      </c>
      <c r="AX122" s="387">
        <f t="shared" ca="1" si="184"/>
        <v>0</v>
      </c>
      <c r="AY122" s="387">
        <f t="shared" ca="1" si="184"/>
        <v>0</v>
      </c>
      <c r="AZ122" s="387">
        <f t="shared" ca="1" si="184"/>
        <v>0</v>
      </c>
      <c r="BA122" s="387">
        <f t="shared" ca="1" si="184"/>
        <v>0</v>
      </c>
      <c r="BB122" s="387">
        <f t="shared" ca="1" si="184"/>
        <v>0</v>
      </c>
      <c r="BC122" s="387">
        <f t="shared" ca="1" si="184"/>
        <v>0</v>
      </c>
      <c r="BD122" s="387">
        <f t="shared" ca="1" si="185"/>
        <v>0</v>
      </c>
      <c r="BE122" s="387">
        <f t="shared" ca="1" si="185"/>
        <v>0</v>
      </c>
      <c r="BF122" s="387">
        <f t="shared" ca="1" si="185"/>
        <v>0</v>
      </c>
      <c r="BG122" s="387">
        <f t="shared" ca="1" si="185"/>
        <v>0</v>
      </c>
      <c r="BH122" s="387">
        <f t="shared" ca="1" si="185"/>
        <v>0</v>
      </c>
      <c r="BI122" s="387">
        <f t="shared" ca="1" si="185"/>
        <v>0</v>
      </c>
      <c r="BJ122" s="387">
        <f t="shared" ca="1" si="185"/>
        <v>0</v>
      </c>
      <c r="BK122" s="387">
        <f t="shared" ca="1" si="185"/>
        <v>0</v>
      </c>
      <c r="BL122" s="387">
        <f t="shared" ca="1" si="185"/>
        <v>0</v>
      </c>
      <c r="BM122" s="387">
        <f t="shared" ca="1" si="185"/>
        <v>0</v>
      </c>
      <c r="BN122" s="387">
        <f t="shared" ca="1" si="186"/>
        <v>0</v>
      </c>
      <c r="BO122" s="387">
        <f t="shared" ca="1" si="186"/>
        <v>0</v>
      </c>
      <c r="BP122" s="387">
        <f t="shared" ca="1" si="186"/>
        <v>0</v>
      </c>
      <c r="BQ122" s="387">
        <f t="shared" ca="1" si="186"/>
        <v>0</v>
      </c>
      <c r="BR122" s="387">
        <f t="shared" ca="1" si="186"/>
        <v>0</v>
      </c>
      <c r="BS122" s="387">
        <f t="shared" ca="1" si="186"/>
        <v>0</v>
      </c>
      <c r="BT122" s="387">
        <f t="shared" ca="1" si="186"/>
        <v>0</v>
      </c>
      <c r="BU122" s="387">
        <f t="shared" ca="1" si="186"/>
        <v>0</v>
      </c>
      <c r="BV122" s="387">
        <f t="shared" ca="1" si="186"/>
        <v>0</v>
      </c>
      <c r="BW122" s="387">
        <f t="shared" ca="1" si="186"/>
        <v>0</v>
      </c>
      <c r="BX122" s="387">
        <f t="shared" ca="1" si="186"/>
        <v>0</v>
      </c>
      <c r="BY122" s="387">
        <f t="shared" ca="1" si="186"/>
        <v>0</v>
      </c>
      <c r="BZ122" s="387">
        <f t="shared" ca="1" si="186"/>
        <v>0</v>
      </c>
      <c r="CA122" s="387">
        <f t="shared" ca="1" si="186"/>
        <v>0</v>
      </c>
      <c r="CF122" s="385">
        <f t="shared" ca="1" si="167"/>
        <v>0</v>
      </c>
      <c r="CG122" s="385">
        <f t="shared" ca="1" si="168"/>
        <v>0</v>
      </c>
      <c r="CH122" s="386">
        <f t="shared" si="169"/>
        <v>0</v>
      </c>
      <c r="CI122" s="386">
        <f t="shared" ca="1" si="170"/>
        <v>0</v>
      </c>
      <c r="CJ122" s="386">
        <f t="shared" ca="1" si="171"/>
        <v>0</v>
      </c>
      <c r="CK122" s="389"/>
      <c r="CL122" s="387">
        <f t="shared" ca="1" si="187"/>
        <v>0</v>
      </c>
      <c r="CM122" s="387">
        <f t="shared" ca="1" si="187"/>
        <v>0</v>
      </c>
      <c r="CN122" s="387">
        <f t="shared" ca="1" si="187"/>
        <v>0</v>
      </c>
      <c r="CO122" s="387">
        <f t="shared" ca="1" si="187"/>
        <v>0</v>
      </c>
      <c r="CP122" s="387">
        <f t="shared" ca="1" si="187"/>
        <v>0</v>
      </c>
      <c r="CQ122" s="387">
        <f t="shared" ca="1" si="187"/>
        <v>0</v>
      </c>
      <c r="CR122" s="387">
        <f t="shared" ca="1" si="187"/>
        <v>0</v>
      </c>
      <c r="CS122" s="387">
        <f t="shared" ca="1" si="187"/>
        <v>0</v>
      </c>
      <c r="CT122" s="387">
        <f t="shared" ca="1" si="187"/>
        <v>0</v>
      </c>
      <c r="CU122" s="387">
        <f t="shared" ca="1" si="187"/>
        <v>0</v>
      </c>
      <c r="CV122" s="387">
        <f t="shared" ca="1" si="188"/>
        <v>0</v>
      </c>
      <c r="CW122" s="387">
        <f t="shared" ca="1" si="188"/>
        <v>0</v>
      </c>
      <c r="CX122" s="387">
        <f t="shared" ca="1" si="188"/>
        <v>0</v>
      </c>
      <c r="CY122" s="387">
        <f t="shared" ca="1" si="188"/>
        <v>0</v>
      </c>
      <c r="CZ122" s="387">
        <f t="shared" ca="1" si="188"/>
        <v>0</v>
      </c>
      <c r="DA122" s="387">
        <f t="shared" ca="1" si="188"/>
        <v>0</v>
      </c>
      <c r="DB122" s="387">
        <f t="shared" ca="1" si="188"/>
        <v>0</v>
      </c>
      <c r="DC122" s="387">
        <f t="shared" ca="1" si="188"/>
        <v>0</v>
      </c>
      <c r="DD122" s="387">
        <f t="shared" ca="1" si="188"/>
        <v>0</v>
      </c>
      <c r="DE122" s="387">
        <f t="shared" ca="1" si="188"/>
        <v>0</v>
      </c>
      <c r="DF122" s="387">
        <f t="shared" ca="1" si="189"/>
        <v>0</v>
      </c>
      <c r="DG122" s="387">
        <f t="shared" ca="1" si="189"/>
        <v>0</v>
      </c>
      <c r="DH122" s="387">
        <f t="shared" ca="1" si="189"/>
        <v>0</v>
      </c>
      <c r="DI122" s="387">
        <f t="shared" ca="1" si="189"/>
        <v>0</v>
      </c>
      <c r="DJ122" s="387">
        <f t="shared" ca="1" si="189"/>
        <v>0</v>
      </c>
      <c r="DK122" s="387">
        <f t="shared" ca="1" si="189"/>
        <v>0</v>
      </c>
      <c r="DL122" s="387">
        <f t="shared" ca="1" si="189"/>
        <v>0</v>
      </c>
      <c r="DM122" s="387">
        <f t="shared" ca="1" si="189"/>
        <v>0</v>
      </c>
      <c r="DN122" s="387">
        <f t="shared" ca="1" si="189"/>
        <v>0</v>
      </c>
      <c r="DO122" s="387">
        <f t="shared" ca="1" si="189"/>
        <v>0</v>
      </c>
      <c r="DP122" s="387">
        <f t="shared" ca="1" si="190"/>
        <v>0</v>
      </c>
      <c r="DQ122" s="387">
        <f t="shared" ca="1" si="190"/>
        <v>0</v>
      </c>
      <c r="DR122" s="387">
        <f t="shared" ca="1" si="190"/>
        <v>0</v>
      </c>
      <c r="DS122" s="387">
        <f t="shared" ca="1" si="190"/>
        <v>0</v>
      </c>
      <c r="DT122" s="387">
        <f t="shared" ca="1" si="190"/>
        <v>0</v>
      </c>
      <c r="DU122" s="387">
        <f t="shared" ca="1" si="190"/>
        <v>0</v>
      </c>
      <c r="DV122" s="387">
        <f t="shared" ca="1" si="190"/>
        <v>0</v>
      </c>
      <c r="DW122" s="387">
        <f t="shared" ca="1" si="190"/>
        <v>0</v>
      </c>
      <c r="DX122" s="387">
        <f t="shared" ca="1" si="190"/>
        <v>0</v>
      </c>
      <c r="DY122" s="387">
        <f t="shared" ca="1" si="190"/>
        <v>0</v>
      </c>
      <c r="DZ122" s="387">
        <f t="shared" ca="1" si="191"/>
        <v>0</v>
      </c>
      <c r="EA122" s="387">
        <f t="shared" ca="1" si="191"/>
        <v>0</v>
      </c>
      <c r="EB122" s="387">
        <f t="shared" ca="1" si="191"/>
        <v>0</v>
      </c>
      <c r="EC122" s="387">
        <f t="shared" ca="1" si="191"/>
        <v>0</v>
      </c>
      <c r="ED122" s="387">
        <f t="shared" ca="1" si="191"/>
        <v>0</v>
      </c>
      <c r="EE122" s="387">
        <f t="shared" ca="1" si="191"/>
        <v>0</v>
      </c>
      <c r="EF122" s="387">
        <f t="shared" ca="1" si="191"/>
        <v>0</v>
      </c>
      <c r="EG122" s="387">
        <f t="shared" ca="1" si="191"/>
        <v>0</v>
      </c>
      <c r="EH122" s="387">
        <f t="shared" ca="1" si="191"/>
        <v>0</v>
      </c>
      <c r="EI122" s="387">
        <f t="shared" ca="1" si="191"/>
        <v>0</v>
      </c>
      <c r="EJ122" s="387">
        <f t="shared" ca="1" si="191"/>
        <v>0</v>
      </c>
      <c r="EK122" s="387">
        <f t="shared" ca="1" si="191"/>
        <v>0</v>
      </c>
      <c r="EL122" s="387">
        <f t="shared" ca="1" si="191"/>
        <v>0</v>
      </c>
      <c r="EM122" s="387">
        <f t="shared" ca="1" si="191"/>
        <v>0</v>
      </c>
      <c r="EO122" s="695">
        <f t="shared" si="128"/>
        <v>1</v>
      </c>
      <c r="EP122" s="119">
        <f t="shared" si="129"/>
        <v>1</v>
      </c>
    </row>
    <row r="123" spans="1:146">
      <c r="A123" s="122">
        <v>116</v>
      </c>
      <c r="B123" s="550"/>
      <c r="C123" s="529"/>
      <c r="D123" s="530"/>
      <c r="E123" s="530"/>
      <c r="F123" s="531"/>
      <c r="G123" s="532" t="s">
        <v>381</v>
      </c>
      <c r="H123" s="529"/>
      <c r="I123" s="540"/>
      <c r="J123" s="540"/>
      <c r="K123" s="539"/>
      <c r="L123" s="747">
        <f>IF(ISBLANK(K123),,IF(K123&lt;'Grille des taux interet'!$B$2,'Grille des taux interet'!$C$2,IF(K123&lt;'Grille des taux interet'!$B$3,'Grille des taux interet'!$C$3,IF(K123&lt;'Grille des taux interet'!B$4,'Grille des taux interet'!$C$4,IF(K123&lt;='Grille des taux interet'!$B$5,'Grille des taux interet'!$C$5,"RIEN")))))</f>
        <v>0</v>
      </c>
      <c r="M123" s="602">
        <f t="shared" si="160"/>
        <v>0</v>
      </c>
      <c r="N123" s="663" t="str">
        <f t="shared" si="127"/>
        <v/>
      </c>
      <c r="O123" s="649"/>
      <c r="P123" s="649"/>
      <c r="Q123" s="649"/>
      <c r="R123" s="649"/>
      <c r="S123" s="656"/>
      <c r="T123" s="385">
        <f t="shared" ca="1" si="161"/>
        <v>0</v>
      </c>
      <c r="U123" s="385">
        <f t="shared" ca="1" si="162"/>
        <v>0</v>
      </c>
      <c r="V123" s="386">
        <f t="shared" si="163"/>
        <v>0</v>
      </c>
      <c r="W123" s="386">
        <f t="shared" ca="1" si="164"/>
        <v>0</v>
      </c>
      <c r="X123" s="386">
        <f t="shared" ca="1" si="165"/>
        <v>0</v>
      </c>
      <c r="Y123" s="389">
        <f t="shared" si="166"/>
        <v>1900</v>
      </c>
      <c r="Z123" s="387">
        <f t="shared" ca="1" si="182"/>
        <v>0</v>
      </c>
      <c r="AA123" s="387">
        <f t="shared" ca="1" si="182"/>
        <v>0</v>
      </c>
      <c r="AB123" s="387">
        <f t="shared" ca="1" si="182"/>
        <v>0</v>
      </c>
      <c r="AC123" s="387">
        <f t="shared" ca="1" si="182"/>
        <v>0</v>
      </c>
      <c r="AD123" s="387">
        <f t="shared" ca="1" si="182"/>
        <v>0</v>
      </c>
      <c r="AE123" s="387">
        <f t="shared" ca="1" si="182"/>
        <v>0</v>
      </c>
      <c r="AF123" s="387">
        <f t="shared" ca="1" si="182"/>
        <v>0</v>
      </c>
      <c r="AG123" s="387">
        <f t="shared" ca="1" si="182"/>
        <v>0</v>
      </c>
      <c r="AH123" s="387">
        <f t="shared" ca="1" si="182"/>
        <v>0</v>
      </c>
      <c r="AI123" s="387">
        <f t="shared" ca="1" si="182"/>
        <v>0</v>
      </c>
      <c r="AJ123" s="387">
        <f t="shared" ca="1" si="183"/>
        <v>0</v>
      </c>
      <c r="AK123" s="387">
        <f t="shared" ca="1" si="183"/>
        <v>0</v>
      </c>
      <c r="AL123" s="387">
        <f t="shared" ca="1" si="183"/>
        <v>0</v>
      </c>
      <c r="AM123" s="387">
        <f t="shared" ca="1" si="183"/>
        <v>0</v>
      </c>
      <c r="AN123" s="387">
        <f t="shared" ca="1" si="183"/>
        <v>0</v>
      </c>
      <c r="AO123" s="387">
        <f t="shared" ca="1" si="183"/>
        <v>0</v>
      </c>
      <c r="AP123" s="387">
        <f t="shared" ca="1" si="183"/>
        <v>0</v>
      </c>
      <c r="AQ123" s="387">
        <f t="shared" ca="1" si="183"/>
        <v>0</v>
      </c>
      <c r="AR123" s="387">
        <f t="shared" ca="1" si="183"/>
        <v>0</v>
      </c>
      <c r="AS123" s="387">
        <f t="shared" ca="1" si="183"/>
        <v>0</v>
      </c>
      <c r="AT123" s="387">
        <f t="shared" ca="1" si="184"/>
        <v>0</v>
      </c>
      <c r="AU123" s="387">
        <f t="shared" ca="1" si="184"/>
        <v>0</v>
      </c>
      <c r="AV123" s="387">
        <f t="shared" ca="1" si="184"/>
        <v>0</v>
      </c>
      <c r="AW123" s="387">
        <f t="shared" ca="1" si="184"/>
        <v>0</v>
      </c>
      <c r="AX123" s="387">
        <f t="shared" ca="1" si="184"/>
        <v>0</v>
      </c>
      <c r="AY123" s="387">
        <f t="shared" ca="1" si="184"/>
        <v>0</v>
      </c>
      <c r="AZ123" s="387">
        <f t="shared" ca="1" si="184"/>
        <v>0</v>
      </c>
      <c r="BA123" s="387">
        <f t="shared" ca="1" si="184"/>
        <v>0</v>
      </c>
      <c r="BB123" s="387">
        <f t="shared" ca="1" si="184"/>
        <v>0</v>
      </c>
      <c r="BC123" s="387">
        <f t="shared" ca="1" si="184"/>
        <v>0</v>
      </c>
      <c r="BD123" s="387">
        <f t="shared" ca="1" si="185"/>
        <v>0</v>
      </c>
      <c r="BE123" s="387">
        <f t="shared" ca="1" si="185"/>
        <v>0</v>
      </c>
      <c r="BF123" s="387">
        <f t="shared" ca="1" si="185"/>
        <v>0</v>
      </c>
      <c r="BG123" s="387">
        <f t="shared" ca="1" si="185"/>
        <v>0</v>
      </c>
      <c r="BH123" s="387">
        <f t="shared" ca="1" si="185"/>
        <v>0</v>
      </c>
      <c r="BI123" s="387">
        <f t="shared" ca="1" si="185"/>
        <v>0</v>
      </c>
      <c r="BJ123" s="387">
        <f t="shared" ca="1" si="185"/>
        <v>0</v>
      </c>
      <c r="BK123" s="387">
        <f t="shared" ca="1" si="185"/>
        <v>0</v>
      </c>
      <c r="BL123" s="387">
        <f t="shared" ca="1" si="185"/>
        <v>0</v>
      </c>
      <c r="BM123" s="387">
        <f t="shared" ca="1" si="185"/>
        <v>0</v>
      </c>
      <c r="BN123" s="387">
        <f t="shared" ca="1" si="186"/>
        <v>0</v>
      </c>
      <c r="BO123" s="387">
        <f t="shared" ca="1" si="186"/>
        <v>0</v>
      </c>
      <c r="BP123" s="387">
        <f t="shared" ca="1" si="186"/>
        <v>0</v>
      </c>
      <c r="BQ123" s="387">
        <f t="shared" ca="1" si="186"/>
        <v>0</v>
      </c>
      <c r="BR123" s="387">
        <f t="shared" ca="1" si="186"/>
        <v>0</v>
      </c>
      <c r="BS123" s="387">
        <f t="shared" ca="1" si="186"/>
        <v>0</v>
      </c>
      <c r="BT123" s="387">
        <f t="shared" ca="1" si="186"/>
        <v>0</v>
      </c>
      <c r="BU123" s="387">
        <f t="shared" ca="1" si="186"/>
        <v>0</v>
      </c>
      <c r="BV123" s="387">
        <f t="shared" ca="1" si="186"/>
        <v>0</v>
      </c>
      <c r="BW123" s="387">
        <f t="shared" ca="1" si="186"/>
        <v>0</v>
      </c>
      <c r="BX123" s="387">
        <f t="shared" ca="1" si="186"/>
        <v>0</v>
      </c>
      <c r="BY123" s="387">
        <f t="shared" ca="1" si="186"/>
        <v>0</v>
      </c>
      <c r="BZ123" s="387">
        <f t="shared" ca="1" si="186"/>
        <v>0</v>
      </c>
      <c r="CA123" s="387">
        <f t="shared" ca="1" si="186"/>
        <v>0</v>
      </c>
      <c r="CF123" s="385">
        <f t="shared" ca="1" si="167"/>
        <v>0</v>
      </c>
      <c r="CG123" s="385">
        <f t="shared" ca="1" si="168"/>
        <v>0</v>
      </c>
      <c r="CH123" s="386">
        <f t="shared" si="169"/>
        <v>0</v>
      </c>
      <c r="CI123" s="386">
        <f t="shared" ca="1" si="170"/>
        <v>0</v>
      </c>
      <c r="CJ123" s="386">
        <f t="shared" ca="1" si="171"/>
        <v>0</v>
      </c>
      <c r="CK123" s="389"/>
      <c r="CL123" s="387">
        <f t="shared" ca="1" si="187"/>
        <v>0</v>
      </c>
      <c r="CM123" s="387">
        <f t="shared" ca="1" si="187"/>
        <v>0</v>
      </c>
      <c r="CN123" s="387">
        <f t="shared" ca="1" si="187"/>
        <v>0</v>
      </c>
      <c r="CO123" s="387">
        <f t="shared" ca="1" si="187"/>
        <v>0</v>
      </c>
      <c r="CP123" s="387">
        <f t="shared" ca="1" si="187"/>
        <v>0</v>
      </c>
      <c r="CQ123" s="387">
        <f t="shared" ca="1" si="187"/>
        <v>0</v>
      </c>
      <c r="CR123" s="387">
        <f t="shared" ca="1" si="187"/>
        <v>0</v>
      </c>
      <c r="CS123" s="387">
        <f t="shared" ca="1" si="187"/>
        <v>0</v>
      </c>
      <c r="CT123" s="387">
        <f t="shared" ca="1" si="187"/>
        <v>0</v>
      </c>
      <c r="CU123" s="387">
        <f t="shared" ca="1" si="187"/>
        <v>0</v>
      </c>
      <c r="CV123" s="387">
        <f t="shared" ca="1" si="188"/>
        <v>0</v>
      </c>
      <c r="CW123" s="387">
        <f t="shared" ca="1" si="188"/>
        <v>0</v>
      </c>
      <c r="CX123" s="387">
        <f t="shared" ca="1" si="188"/>
        <v>0</v>
      </c>
      <c r="CY123" s="387">
        <f t="shared" ca="1" si="188"/>
        <v>0</v>
      </c>
      <c r="CZ123" s="387">
        <f t="shared" ca="1" si="188"/>
        <v>0</v>
      </c>
      <c r="DA123" s="387">
        <f t="shared" ca="1" si="188"/>
        <v>0</v>
      </c>
      <c r="DB123" s="387">
        <f t="shared" ca="1" si="188"/>
        <v>0</v>
      </c>
      <c r="DC123" s="387">
        <f t="shared" ca="1" si="188"/>
        <v>0</v>
      </c>
      <c r="DD123" s="387">
        <f t="shared" ca="1" si="188"/>
        <v>0</v>
      </c>
      <c r="DE123" s="387">
        <f t="shared" ca="1" si="188"/>
        <v>0</v>
      </c>
      <c r="DF123" s="387">
        <f t="shared" ca="1" si="189"/>
        <v>0</v>
      </c>
      <c r="DG123" s="387">
        <f t="shared" ca="1" si="189"/>
        <v>0</v>
      </c>
      <c r="DH123" s="387">
        <f t="shared" ca="1" si="189"/>
        <v>0</v>
      </c>
      <c r="DI123" s="387">
        <f t="shared" ca="1" si="189"/>
        <v>0</v>
      </c>
      <c r="DJ123" s="387">
        <f t="shared" ca="1" si="189"/>
        <v>0</v>
      </c>
      <c r="DK123" s="387">
        <f t="shared" ca="1" si="189"/>
        <v>0</v>
      </c>
      <c r="DL123" s="387">
        <f t="shared" ca="1" si="189"/>
        <v>0</v>
      </c>
      <c r="DM123" s="387">
        <f t="shared" ca="1" si="189"/>
        <v>0</v>
      </c>
      <c r="DN123" s="387">
        <f t="shared" ca="1" si="189"/>
        <v>0</v>
      </c>
      <c r="DO123" s="387">
        <f t="shared" ca="1" si="189"/>
        <v>0</v>
      </c>
      <c r="DP123" s="387">
        <f t="shared" ca="1" si="190"/>
        <v>0</v>
      </c>
      <c r="DQ123" s="387">
        <f t="shared" ca="1" si="190"/>
        <v>0</v>
      </c>
      <c r="DR123" s="387">
        <f t="shared" ca="1" si="190"/>
        <v>0</v>
      </c>
      <c r="DS123" s="387">
        <f t="shared" ca="1" si="190"/>
        <v>0</v>
      </c>
      <c r="DT123" s="387">
        <f t="shared" ca="1" si="190"/>
        <v>0</v>
      </c>
      <c r="DU123" s="387">
        <f t="shared" ca="1" si="190"/>
        <v>0</v>
      </c>
      <c r="DV123" s="387">
        <f t="shared" ca="1" si="190"/>
        <v>0</v>
      </c>
      <c r="DW123" s="387">
        <f t="shared" ca="1" si="190"/>
        <v>0</v>
      </c>
      <c r="DX123" s="387">
        <f t="shared" ca="1" si="190"/>
        <v>0</v>
      </c>
      <c r="DY123" s="387">
        <f t="shared" ca="1" si="190"/>
        <v>0</v>
      </c>
      <c r="DZ123" s="387">
        <f t="shared" ca="1" si="191"/>
        <v>0</v>
      </c>
      <c r="EA123" s="387">
        <f t="shared" ca="1" si="191"/>
        <v>0</v>
      </c>
      <c r="EB123" s="387">
        <f t="shared" ca="1" si="191"/>
        <v>0</v>
      </c>
      <c r="EC123" s="387">
        <f t="shared" ca="1" si="191"/>
        <v>0</v>
      </c>
      <c r="ED123" s="387">
        <f t="shared" ca="1" si="191"/>
        <v>0</v>
      </c>
      <c r="EE123" s="387">
        <f t="shared" ca="1" si="191"/>
        <v>0</v>
      </c>
      <c r="EF123" s="387">
        <f t="shared" ca="1" si="191"/>
        <v>0</v>
      </c>
      <c r="EG123" s="387">
        <f t="shared" ca="1" si="191"/>
        <v>0</v>
      </c>
      <c r="EH123" s="387">
        <f t="shared" ca="1" si="191"/>
        <v>0</v>
      </c>
      <c r="EI123" s="387">
        <f t="shared" ca="1" si="191"/>
        <v>0</v>
      </c>
      <c r="EJ123" s="387">
        <f t="shared" ca="1" si="191"/>
        <v>0</v>
      </c>
      <c r="EK123" s="387">
        <f t="shared" ca="1" si="191"/>
        <v>0</v>
      </c>
      <c r="EL123" s="387">
        <f t="shared" ca="1" si="191"/>
        <v>0</v>
      </c>
      <c r="EM123" s="387">
        <f t="shared" ca="1" si="191"/>
        <v>0</v>
      </c>
      <c r="EO123" s="695">
        <f t="shared" si="128"/>
        <v>1</v>
      </c>
      <c r="EP123" s="119">
        <f t="shared" si="129"/>
        <v>1</v>
      </c>
    </row>
    <row r="124" spans="1:146">
      <c r="A124" s="122">
        <v>117</v>
      </c>
      <c r="B124" s="550"/>
      <c r="C124" s="529"/>
      <c r="D124" s="530"/>
      <c r="E124" s="530"/>
      <c r="F124" s="531"/>
      <c r="G124" s="532" t="s">
        <v>381</v>
      </c>
      <c r="H124" s="529"/>
      <c r="I124" s="540"/>
      <c r="J124" s="540"/>
      <c r="K124" s="539"/>
      <c r="L124" s="747">
        <f>IF(ISBLANK(K124),,IF(K124&lt;'Grille des taux interet'!$B$2,'Grille des taux interet'!$C$2,IF(K124&lt;'Grille des taux interet'!$B$3,'Grille des taux interet'!$C$3,IF(K124&lt;'Grille des taux interet'!B$4,'Grille des taux interet'!$C$4,IF(K124&lt;='Grille des taux interet'!$B$5,'Grille des taux interet'!$C$5,"RIEN")))))</f>
        <v>0</v>
      </c>
      <c r="M124" s="602">
        <f t="shared" si="160"/>
        <v>0</v>
      </c>
      <c r="N124" s="663" t="str">
        <f t="shared" si="127"/>
        <v/>
      </c>
      <c r="O124" s="649"/>
      <c r="P124" s="649"/>
      <c r="Q124" s="649"/>
      <c r="R124" s="649"/>
      <c r="S124" s="656"/>
      <c r="T124" s="385">
        <f t="shared" ca="1" si="161"/>
        <v>0</v>
      </c>
      <c r="U124" s="385">
        <f t="shared" ca="1" si="162"/>
        <v>0</v>
      </c>
      <c r="V124" s="386">
        <f t="shared" si="163"/>
        <v>0</v>
      </c>
      <c r="W124" s="386">
        <f t="shared" ca="1" si="164"/>
        <v>0</v>
      </c>
      <c r="X124" s="386">
        <f t="shared" ca="1" si="165"/>
        <v>0</v>
      </c>
      <c r="Y124" s="389">
        <f t="shared" si="166"/>
        <v>1900</v>
      </c>
      <c r="Z124" s="387">
        <f t="shared" ca="1" si="182"/>
        <v>0</v>
      </c>
      <c r="AA124" s="387">
        <f t="shared" ca="1" si="182"/>
        <v>0</v>
      </c>
      <c r="AB124" s="387">
        <f t="shared" ca="1" si="182"/>
        <v>0</v>
      </c>
      <c r="AC124" s="387">
        <f t="shared" ca="1" si="182"/>
        <v>0</v>
      </c>
      <c r="AD124" s="387">
        <f t="shared" ca="1" si="182"/>
        <v>0</v>
      </c>
      <c r="AE124" s="387">
        <f t="shared" ca="1" si="182"/>
        <v>0</v>
      </c>
      <c r="AF124" s="387">
        <f t="shared" ca="1" si="182"/>
        <v>0</v>
      </c>
      <c r="AG124" s="387">
        <f t="shared" ca="1" si="182"/>
        <v>0</v>
      </c>
      <c r="AH124" s="387">
        <f t="shared" ca="1" si="182"/>
        <v>0</v>
      </c>
      <c r="AI124" s="387">
        <f t="shared" ca="1" si="182"/>
        <v>0</v>
      </c>
      <c r="AJ124" s="387">
        <f t="shared" ca="1" si="183"/>
        <v>0</v>
      </c>
      <c r="AK124" s="387">
        <f t="shared" ca="1" si="183"/>
        <v>0</v>
      </c>
      <c r="AL124" s="387">
        <f t="shared" ca="1" si="183"/>
        <v>0</v>
      </c>
      <c r="AM124" s="387">
        <f t="shared" ca="1" si="183"/>
        <v>0</v>
      </c>
      <c r="AN124" s="387">
        <f t="shared" ca="1" si="183"/>
        <v>0</v>
      </c>
      <c r="AO124" s="387">
        <f t="shared" ca="1" si="183"/>
        <v>0</v>
      </c>
      <c r="AP124" s="387">
        <f t="shared" ca="1" si="183"/>
        <v>0</v>
      </c>
      <c r="AQ124" s="387">
        <f t="shared" ca="1" si="183"/>
        <v>0</v>
      </c>
      <c r="AR124" s="387">
        <f t="shared" ca="1" si="183"/>
        <v>0</v>
      </c>
      <c r="AS124" s="387">
        <f t="shared" ca="1" si="183"/>
        <v>0</v>
      </c>
      <c r="AT124" s="387">
        <f t="shared" ca="1" si="184"/>
        <v>0</v>
      </c>
      <c r="AU124" s="387">
        <f t="shared" ca="1" si="184"/>
        <v>0</v>
      </c>
      <c r="AV124" s="387">
        <f t="shared" ca="1" si="184"/>
        <v>0</v>
      </c>
      <c r="AW124" s="387">
        <f t="shared" ca="1" si="184"/>
        <v>0</v>
      </c>
      <c r="AX124" s="387">
        <f t="shared" ca="1" si="184"/>
        <v>0</v>
      </c>
      <c r="AY124" s="387">
        <f t="shared" ca="1" si="184"/>
        <v>0</v>
      </c>
      <c r="AZ124" s="387">
        <f t="shared" ca="1" si="184"/>
        <v>0</v>
      </c>
      <c r="BA124" s="387">
        <f t="shared" ca="1" si="184"/>
        <v>0</v>
      </c>
      <c r="BB124" s="387">
        <f t="shared" ca="1" si="184"/>
        <v>0</v>
      </c>
      <c r="BC124" s="387">
        <f t="shared" ca="1" si="184"/>
        <v>0</v>
      </c>
      <c r="BD124" s="387">
        <f t="shared" ca="1" si="185"/>
        <v>0</v>
      </c>
      <c r="BE124" s="387">
        <f t="shared" ca="1" si="185"/>
        <v>0</v>
      </c>
      <c r="BF124" s="387">
        <f t="shared" ca="1" si="185"/>
        <v>0</v>
      </c>
      <c r="BG124" s="387">
        <f t="shared" ca="1" si="185"/>
        <v>0</v>
      </c>
      <c r="BH124" s="387">
        <f t="shared" ca="1" si="185"/>
        <v>0</v>
      </c>
      <c r="BI124" s="387">
        <f t="shared" ca="1" si="185"/>
        <v>0</v>
      </c>
      <c r="BJ124" s="387">
        <f t="shared" ca="1" si="185"/>
        <v>0</v>
      </c>
      <c r="BK124" s="387">
        <f t="shared" ca="1" si="185"/>
        <v>0</v>
      </c>
      <c r="BL124" s="387">
        <f t="shared" ca="1" si="185"/>
        <v>0</v>
      </c>
      <c r="BM124" s="387">
        <f t="shared" ca="1" si="185"/>
        <v>0</v>
      </c>
      <c r="BN124" s="387">
        <f t="shared" ca="1" si="186"/>
        <v>0</v>
      </c>
      <c r="BO124" s="387">
        <f t="shared" ca="1" si="186"/>
        <v>0</v>
      </c>
      <c r="BP124" s="387">
        <f t="shared" ca="1" si="186"/>
        <v>0</v>
      </c>
      <c r="BQ124" s="387">
        <f t="shared" ca="1" si="186"/>
        <v>0</v>
      </c>
      <c r="BR124" s="387">
        <f t="shared" ca="1" si="186"/>
        <v>0</v>
      </c>
      <c r="BS124" s="387">
        <f t="shared" ca="1" si="186"/>
        <v>0</v>
      </c>
      <c r="BT124" s="387">
        <f t="shared" ca="1" si="186"/>
        <v>0</v>
      </c>
      <c r="BU124" s="387">
        <f t="shared" ca="1" si="186"/>
        <v>0</v>
      </c>
      <c r="BV124" s="387">
        <f t="shared" ca="1" si="186"/>
        <v>0</v>
      </c>
      <c r="BW124" s="387">
        <f t="shared" ca="1" si="186"/>
        <v>0</v>
      </c>
      <c r="BX124" s="387">
        <f t="shared" ca="1" si="186"/>
        <v>0</v>
      </c>
      <c r="BY124" s="387">
        <f t="shared" ca="1" si="186"/>
        <v>0</v>
      </c>
      <c r="BZ124" s="387">
        <f t="shared" ca="1" si="186"/>
        <v>0</v>
      </c>
      <c r="CA124" s="387">
        <f t="shared" ca="1" si="186"/>
        <v>0</v>
      </c>
      <c r="CF124" s="385">
        <f t="shared" ca="1" si="167"/>
        <v>0</v>
      </c>
      <c r="CG124" s="385">
        <f t="shared" ca="1" si="168"/>
        <v>0</v>
      </c>
      <c r="CH124" s="386">
        <f t="shared" si="169"/>
        <v>0</v>
      </c>
      <c r="CI124" s="386">
        <f t="shared" ca="1" si="170"/>
        <v>0</v>
      </c>
      <c r="CJ124" s="386">
        <f t="shared" ca="1" si="171"/>
        <v>0</v>
      </c>
      <c r="CK124" s="389"/>
      <c r="CL124" s="387">
        <f t="shared" ca="1" si="187"/>
        <v>0</v>
      </c>
      <c r="CM124" s="387">
        <f t="shared" ca="1" si="187"/>
        <v>0</v>
      </c>
      <c r="CN124" s="387">
        <f t="shared" ca="1" si="187"/>
        <v>0</v>
      </c>
      <c r="CO124" s="387">
        <f t="shared" ca="1" si="187"/>
        <v>0</v>
      </c>
      <c r="CP124" s="387">
        <f t="shared" ca="1" si="187"/>
        <v>0</v>
      </c>
      <c r="CQ124" s="387">
        <f t="shared" ca="1" si="187"/>
        <v>0</v>
      </c>
      <c r="CR124" s="387">
        <f t="shared" ca="1" si="187"/>
        <v>0</v>
      </c>
      <c r="CS124" s="387">
        <f t="shared" ca="1" si="187"/>
        <v>0</v>
      </c>
      <c r="CT124" s="387">
        <f t="shared" ca="1" si="187"/>
        <v>0</v>
      </c>
      <c r="CU124" s="387">
        <f t="shared" ca="1" si="187"/>
        <v>0</v>
      </c>
      <c r="CV124" s="387">
        <f t="shared" ca="1" si="188"/>
        <v>0</v>
      </c>
      <c r="CW124" s="387">
        <f t="shared" ca="1" si="188"/>
        <v>0</v>
      </c>
      <c r="CX124" s="387">
        <f t="shared" ca="1" si="188"/>
        <v>0</v>
      </c>
      <c r="CY124" s="387">
        <f t="shared" ca="1" si="188"/>
        <v>0</v>
      </c>
      <c r="CZ124" s="387">
        <f t="shared" ca="1" si="188"/>
        <v>0</v>
      </c>
      <c r="DA124" s="387">
        <f t="shared" ca="1" si="188"/>
        <v>0</v>
      </c>
      <c r="DB124" s="387">
        <f t="shared" ca="1" si="188"/>
        <v>0</v>
      </c>
      <c r="DC124" s="387">
        <f t="shared" ca="1" si="188"/>
        <v>0</v>
      </c>
      <c r="DD124" s="387">
        <f t="shared" ca="1" si="188"/>
        <v>0</v>
      </c>
      <c r="DE124" s="387">
        <f t="shared" ca="1" si="188"/>
        <v>0</v>
      </c>
      <c r="DF124" s="387">
        <f t="shared" ca="1" si="189"/>
        <v>0</v>
      </c>
      <c r="DG124" s="387">
        <f t="shared" ca="1" si="189"/>
        <v>0</v>
      </c>
      <c r="DH124" s="387">
        <f t="shared" ca="1" si="189"/>
        <v>0</v>
      </c>
      <c r="DI124" s="387">
        <f t="shared" ca="1" si="189"/>
        <v>0</v>
      </c>
      <c r="DJ124" s="387">
        <f t="shared" ca="1" si="189"/>
        <v>0</v>
      </c>
      <c r="DK124" s="387">
        <f t="shared" ca="1" si="189"/>
        <v>0</v>
      </c>
      <c r="DL124" s="387">
        <f t="shared" ca="1" si="189"/>
        <v>0</v>
      </c>
      <c r="DM124" s="387">
        <f t="shared" ca="1" si="189"/>
        <v>0</v>
      </c>
      <c r="DN124" s="387">
        <f t="shared" ca="1" si="189"/>
        <v>0</v>
      </c>
      <c r="DO124" s="387">
        <f t="shared" ca="1" si="189"/>
        <v>0</v>
      </c>
      <c r="DP124" s="387">
        <f t="shared" ca="1" si="190"/>
        <v>0</v>
      </c>
      <c r="DQ124" s="387">
        <f t="shared" ca="1" si="190"/>
        <v>0</v>
      </c>
      <c r="DR124" s="387">
        <f t="shared" ca="1" si="190"/>
        <v>0</v>
      </c>
      <c r="DS124" s="387">
        <f t="shared" ca="1" si="190"/>
        <v>0</v>
      </c>
      <c r="DT124" s="387">
        <f t="shared" ca="1" si="190"/>
        <v>0</v>
      </c>
      <c r="DU124" s="387">
        <f t="shared" ca="1" si="190"/>
        <v>0</v>
      </c>
      <c r="DV124" s="387">
        <f t="shared" ca="1" si="190"/>
        <v>0</v>
      </c>
      <c r="DW124" s="387">
        <f t="shared" ca="1" si="190"/>
        <v>0</v>
      </c>
      <c r="DX124" s="387">
        <f t="shared" ca="1" si="190"/>
        <v>0</v>
      </c>
      <c r="DY124" s="387">
        <f t="shared" ca="1" si="190"/>
        <v>0</v>
      </c>
      <c r="DZ124" s="387">
        <f t="shared" ca="1" si="191"/>
        <v>0</v>
      </c>
      <c r="EA124" s="387">
        <f t="shared" ca="1" si="191"/>
        <v>0</v>
      </c>
      <c r="EB124" s="387">
        <f t="shared" ca="1" si="191"/>
        <v>0</v>
      </c>
      <c r="EC124" s="387">
        <f t="shared" ca="1" si="191"/>
        <v>0</v>
      </c>
      <c r="ED124" s="387">
        <f t="shared" ca="1" si="191"/>
        <v>0</v>
      </c>
      <c r="EE124" s="387">
        <f t="shared" ca="1" si="191"/>
        <v>0</v>
      </c>
      <c r="EF124" s="387">
        <f t="shared" ca="1" si="191"/>
        <v>0</v>
      </c>
      <c r="EG124" s="387">
        <f t="shared" ca="1" si="191"/>
        <v>0</v>
      </c>
      <c r="EH124" s="387">
        <f t="shared" ca="1" si="191"/>
        <v>0</v>
      </c>
      <c r="EI124" s="387">
        <f t="shared" ca="1" si="191"/>
        <v>0</v>
      </c>
      <c r="EJ124" s="387">
        <f t="shared" ca="1" si="191"/>
        <v>0</v>
      </c>
      <c r="EK124" s="387">
        <f t="shared" ca="1" si="191"/>
        <v>0</v>
      </c>
      <c r="EL124" s="387">
        <f t="shared" ca="1" si="191"/>
        <v>0</v>
      </c>
      <c r="EM124" s="387">
        <f t="shared" ca="1" si="191"/>
        <v>0</v>
      </c>
      <c r="EO124" s="695">
        <f t="shared" si="128"/>
        <v>1</v>
      </c>
      <c r="EP124" s="119">
        <f t="shared" si="129"/>
        <v>1</v>
      </c>
    </row>
    <row r="125" spans="1:146">
      <c r="A125" s="122">
        <v>118</v>
      </c>
      <c r="B125" s="551"/>
      <c r="C125" s="529"/>
      <c r="D125" s="530"/>
      <c r="E125" s="530"/>
      <c r="F125" s="531"/>
      <c r="G125" s="532" t="s">
        <v>381</v>
      </c>
      <c r="H125" s="529"/>
      <c r="I125" s="540"/>
      <c r="J125" s="540"/>
      <c r="K125" s="539"/>
      <c r="L125" s="747">
        <f>IF(ISBLANK(K125),,IF(K125&lt;'Grille des taux interet'!$B$2,'Grille des taux interet'!$C$2,IF(K125&lt;'Grille des taux interet'!$B$3,'Grille des taux interet'!$C$3,IF(K125&lt;'Grille des taux interet'!B$4,'Grille des taux interet'!$C$4,IF(K125&lt;='Grille des taux interet'!$B$5,'Grille des taux interet'!$C$5,"RIEN")))))</f>
        <v>0</v>
      </c>
      <c r="M125" s="602">
        <f t="shared" si="160"/>
        <v>0</v>
      </c>
      <c r="N125" s="663" t="str">
        <f t="shared" si="127"/>
        <v/>
      </c>
      <c r="O125" s="649"/>
      <c r="P125" s="649"/>
      <c r="Q125" s="649"/>
      <c r="R125" s="649"/>
      <c r="S125" s="656"/>
      <c r="T125" s="385">
        <f t="shared" ca="1" si="161"/>
        <v>0</v>
      </c>
      <c r="U125" s="385">
        <f t="shared" ca="1" si="162"/>
        <v>0</v>
      </c>
      <c r="V125" s="386">
        <f t="shared" si="163"/>
        <v>0</v>
      </c>
      <c r="W125" s="386">
        <f t="shared" ca="1" si="164"/>
        <v>0</v>
      </c>
      <c r="X125" s="386">
        <f t="shared" ca="1" si="165"/>
        <v>0</v>
      </c>
      <c r="Y125" s="389">
        <f t="shared" si="166"/>
        <v>1900</v>
      </c>
      <c r="Z125" s="387">
        <f t="shared" ca="1" si="182"/>
        <v>0</v>
      </c>
      <c r="AA125" s="387">
        <f t="shared" ca="1" si="182"/>
        <v>0</v>
      </c>
      <c r="AB125" s="387">
        <f t="shared" ca="1" si="182"/>
        <v>0</v>
      </c>
      <c r="AC125" s="387">
        <f t="shared" ca="1" si="182"/>
        <v>0</v>
      </c>
      <c r="AD125" s="387">
        <f t="shared" ca="1" si="182"/>
        <v>0</v>
      </c>
      <c r="AE125" s="387">
        <f t="shared" ca="1" si="182"/>
        <v>0</v>
      </c>
      <c r="AF125" s="387">
        <f t="shared" ca="1" si="182"/>
        <v>0</v>
      </c>
      <c r="AG125" s="387">
        <f t="shared" ca="1" si="182"/>
        <v>0</v>
      </c>
      <c r="AH125" s="387">
        <f t="shared" ca="1" si="182"/>
        <v>0</v>
      </c>
      <c r="AI125" s="387">
        <f t="shared" ca="1" si="182"/>
        <v>0</v>
      </c>
      <c r="AJ125" s="387">
        <f t="shared" ca="1" si="183"/>
        <v>0</v>
      </c>
      <c r="AK125" s="387">
        <f t="shared" ca="1" si="183"/>
        <v>0</v>
      </c>
      <c r="AL125" s="387">
        <f t="shared" ca="1" si="183"/>
        <v>0</v>
      </c>
      <c r="AM125" s="387">
        <f t="shared" ca="1" si="183"/>
        <v>0</v>
      </c>
      <c r="AN125" s="387">
        <f t="shared" ca="1" si="183"/>
        <v>0</v>
      </c>
      <c r="AO125" s="387">
        <f t="shared" ca="1" si="183"/>
        <v>0</v>
      </c>
      <c r="AP125" s="387">
        <f t="shared" ca="1" si="183"/>
        <v>0</v>
      </c>
      <c r="AQ125" s="387">
        <f t="shared" ca="1" si="183"/>
        <v>0</v>
      </c>
      <c r="AR125" s="387">
        <f t="shared" ca="1" si="183"/>
        <v>0</v>
      </c>
      <c r="AS125" s="387">
        <f t="shared" ca="1" si="183"/>
        <v>0</v>
      </c>
      <c r="AT125" s="387">
        <f t="shared" ca="1" si="184"/>
        <v>0</v>
      </c>
      <c r="AU125" s="387">
        <f t="shared" ca="1" si="184"/>
        <v>0</v>
      </c>
      <c r="AV125" s="387">
        <f t="shared" ca="1" si="184"/>
        <v>0</v>
      </c>
      <c r="AW125" s="387">
        <f t="shared" ca="1" si="184"/>
        <v>0</v>
      </c>
      <c r="AX125" s="387">
        <f t="shared" ca="1" si="184"/>
        <v>0</v>
      </c>
      <c r="AY125" s="387">
        <f t="shared" ca="1" si="184"/>
        <v>0</v>
      </c>
      <c r="AZ125" s="387">
        <f t="shared" ca="1" si="184"/>
        <v>0</v>
      </c>
      <c r="BA125" s="387">
        <f t="shared" ca="1" si="184"/>
        <v>0</v>
      </c>
      <c r="BB125" s="387">
        <f t="shared" ca="1" si="184"/>
        <v>0</v>
      </c>
      <c r="BC125" s="387">
        <f t="shared" ca="1" si="184"/>
        <v>0</v>
      </c>
      <c r="BD125" s="387">
        <f t="shared" ca="1" si="185"/>
        <v>0</v>
      </c>
      <c r="BE125" s="387">
        <f t="shared" ca="1" si="185"/>
        <v>0</v>
      </c>
      <c r="BF125" s="387">
        <f t="shared" ca="1" si="185"/>
        <v>0</v>
      </c>
      <c r="BG125" s="387">
        <f t="shared" ca="1" si="185"/>
        <v>0</v>
      </c>
      <c r="BH125" s="387">
        <f t="shared" ca="1" si="185"/>
        <v>0</v>
      </c>
      <c r="BI125" s="387">
        <f t="shared" ca="1" si="185"/>
        <v>0</v>
      </c>
      <c r="BJ125" s="387">
        <f t="shared" ca="1" si="185"/>
        <v>0</v>
      </c>
      <c r="BK125" s="387">
        <f t="shared" ca="1" si="185"/>
        <v>0</v>
      </c>
      <c r="BL125" s="387">
        <f t="shared" ca="1" si="185"/>
        <v>0</v>
      </c>
      <c r="BM125" s="387">
        <f t="shared" ca="1" si="185"/>
        <v>0</v>
      </c>
      <c r="BN125" s="387">
        <f t="shared" ca="1" si="186"/>
        <v>0</v>
      </c>
      <c r="BO125" s="387">
        <f t="shared" ca="1" si="186"/>
        <v>0</v>
      </c>
      <c r="BP125" s="387">
        <f t="shared" ca="1" si="186"/>
        <v>0</v>
      </c>
      <c r="BQ125" s="387">
        <f t="shared" ca="1" si="186"/>
        <v>0</v>
      </c>
      <c r="BR125" s="387">
        <f t="shared" ca="1" si="186"/>
        <v>0</v>
      </c>
      <c r="BS125" s="387">
        <f t="shared" ca="1" si="186"/>
        <v>0</v>
      </c>
      <c r="BT125" s="387">
        <f t="shared" ca="1" si="186"/>
        <v>0</v>
      </c>
      <c r="BU125" s="387">
        <f t="shared" ca="1" si="186"/>
        <v>0</v>
      </c>
      <c r="BV125" s="387">
        <f t="shared" ca="1" si="186"/>
        <v>0</v>
      </c>
      <c r="BW125" s="387">
        <f t="shared" ca="1" si="186"/>
        <v>0</v>
      </c>
      <c r="BX125" s="387">
        <f t="shared" ca="1" si="186"/>
        <v>0</v>
      </c>
      <c r="BY125" s="387">
        <f t="shared" ca="1" si="186"/>
        <v>0</v>
      </c>
      <c r="BZ125" s="387">
        <f t="shared" ca="1" si="186"/>
        <v>0</v>
      </c>
      <c r="CA125" s="387">
        <f t="shared" ca="1" si="186"/>
        <v>0</v>
      </c>
      <c r="CF125" s="385">
        <f t="shared" ca="1" si="167"/>
        <v>0</v>
      </c>
      <c r="CG125" s="385">
        <f t="shared" ca="1" si="168"/>
        <v>0</v>
      </c>
      <c r="CH125" s="386">
        <f t="shared" si="169"/>
        <v>0</v>
      </c>
      <c r="CI125" s="386">
        <f t="shared" ca="1" si="170"/>
        <v>0</v>
      </c>
      <c r="CJ125" s="386">
        <f t="shared" ca="1" si="171"/>
        <v>0</v>
      </c>
      <c r="CK125" s="389"/>
      <c r="CL125" s="387">
        <f t="shared" ca="1" si="187"/>
        <v>0</v>
      </c>
      <c r="CM125" s="387">
        <f t="shared" ca="1" si="187"/>
        <v>0</v>
      </c>
      <c r="CN125" s="387">
        <f t="shared" ca="1" si="187"/>
        <v>0</v>
      </c>
      <c r="CO125" s="387">
        <f t="shared" ca="1" si="187"/>
        <v>0</v>
      </c>
      <c r="CP125" s="387">
        <f t="shared" ca="1" si="187"/>
        <v>0</v>
      </c>
      <c r="CQ125" s="387">
        <f t="shared" ca="1" si="187"/>
        <v>0</v>
      </c>
      <c r="CR125" s="387">
        <f t="shared" ca="1" si="187"/>
        <v>0</v>
      </c>
      <c r="CS125" s="387">
        <f t="shared" ca="1" si="187"/>
        <v>0</v>
      </c>
      <c r="CT125" s="387">
        <f t="shared" ca="1" si="187"/>
        <v>0</v>
      </c>
      <c r="CU125" s="387">
        <f t="shared" ca="1" si="187"/>
        <v>0</v>
      </c>
      <c r="CV125" s="387">
        <f t="shared" ca="1" si="188"/>
        <v>0</v>
      </c>
      <c r="CW125" s="387">
        <f t="shared" ca="1" si="188"/>
        <v>0</v>
      </c>
      <c r="CX125" s="387">
        <f t="shared" ca="1" si="188"/>
        <v>0</v>
      </c>
      <c r="CY125" s="387">
        <f t="shared" ca="1" si="188"/>
        <v>0</v>
      </c>
      <c r="CZ125" s="387">
        <f t="shared" ca="1" si="188"/>
        <v>0</v>
      </c>
      <c r="DA125" s="387">
        <f t="shared" ca="1" si="188"/>
        <v>0</v>
      </c>
      <c r="DB125" s="387">
        <f t="shared" ca="1" si="188"/>
        <v>0</v>
      </c>
      <c r="DC125" s="387">
        <f t="shared" ca="1" si="188"/>
        <v>0</v>
      </c>
      <c r="DD125" s="387">
        <f t="shared" ca="1" si="188"/>
        <v>0</v>
      </c>
      <c r="DE125" s="387">
        <f t="shared" ca="1" si="188"/>
        <v>0</v>
      </c>
      <c r="DF125" s="387">
        <f t="shared" ca="1" si="189"/>
        <v>0</v>
      </c>
      <c r="DG125" s="387">
        <f t="shared" ca="1" si="189"/>
        <v>0</v>
      </c>
      <c r="DH125" s="387">
        <f t="shared" ca="1" si="189"/>
        <v>0</v>
      </c>
      <c r="DI125" s="387">
        <f t="shared" ca="1" si="189"/>
        <v>0</v>
      </c>
      <c r="DJ125" s="387">
        <f t="shared" ca="1" si="189"/>
        <v>0</v>
      </c>
      <c r="DK125" s="387">
        <f t="shared" ca="1" si="189"/>
        <v>0</v>
      </c>
      <c r="DL125" s="387">
        <f t="shared" ca="1" si="189"/>
        <v>0</v>
      </c>
      <c r="DM125" s="387">
        <f t="shared" ca="1" si="189"/>
        <v>0</v>
      </c>
      <c r="DN125" s="387">
        <f t="shared" ca="1" si="189"/>
        <v>0</v>
      </c>
      <c r="DO125" s="387">
        <f t="shared" ca="1" si="189"/>
        <v>0</v>
      </c>
      <c r="DP125" s="387">
        <f t="shared" ca="1" si="190"/>
        <v>0</v>
      </c>
      <c r="DQ125" s="387">
        <f t="shared" ca="1" si="190"/>
        <v>0</v>
      </c>
      <c r="DR125" s="387">
        <f t="shared" ca="1" si="190"/>
        <v>0</v>
      </c>
      <c r="DS125" s="387">
        <f t="shared" ca="1" si="190"/>
        <v>0</v>
      </c>
      <c r="DT125" s="387">
        <f t="shared" ca="1" si="190"/>
        <v>0</v>
      </c>
      <c r="DU125" s="387">
        <f t="shared" ca="1" si="190"/>
        <v>0</v>
      </c>
      <c r="DV125" s="387">
        <f t="shared" ca="1" si="190"/>
        <v>0</v>
      </c>
      <c r="DW125" s="387">
        <f t="shared" ca="1" si="190"/>
        <v>0</v>
      </c>
      <c r="DX125" s="387">
        <f t="shared" ca="1" si="190"/>
        <v>0</v>
      </c>
      <c r="DY125" s="387">
        <f t="shared" ca="1" si="190"/>
        <v>0</v>
      </c>
      <c r="DZ125" s="387">
        <f t="shared" ca="1" si="191"/>
        <v>0</v>
      </c>
      <c r="EA125" s="387">
        <f t="shared" ca="1" si="191"/>
        <v>0</v>
      </c>
      <c r="EB125" s="387">
        <f t="shared" ca="1" si="191"/>
        <v>0</v>
      </c>
      <c r="EC125" s="387">
        <f t="shared" ca="1" si="191"/>
        <v>0</v>
      </c>
      <c r="ED125" s="387">
        <f t="shared" ca="1" si="191"/>
        <v>0</v>
      </c>
      <c r="EE125" s="387">
        <f t="shared" ca="1" si="191"/>
        <v>0</v>
      </c>
      <c r="EF125" s="387">
        <f t="shared" ca="1" si="191"/>
        <v>0</v>
      </c>
      <c r="EG125" s="387">
        <f t="shared" ca="1" si="191"/>
        <v>0</v>
      </c>
      <c r="EH125" s="387">
        <f t="shared" ca="1" si="191"/>
        <v>0</v>
      </c>
      <c r="EI125" s="387">
        <f t="shared" ca="1" si="191"/>
        <v>0</v>
      </c>
      <c r="EJ125" s="387">
        <f t="shared" ca="1" si="191"/>
        <v>0</v>
      </c>
      <c r="EK125" s="387">
        <f t="shared" ca="1" si="191"/>
        <v>0</v>
      </c>
      <c r="EL125" s="387">
        <f t="shared" ca="1" si="191"/>
        <v>0</v>
      </c>
      <c r="EM125" s="387">
        <f t="shared" ca="1" si="191"/>
        <v>0</v>
      </c>
      <c r="EO125" s="695">
        <f t="shared" si="128"/>
        <v>1</v>
      </c>
      <c r="EP125" s="119">
        <f t="shared" si="129"/>
        <v>1</v>
      </c>
    </row>
    <row r="126" spans="1:146">
      <c r="A126" s="122">
        <v>119</v>
      </c>
      <c r="B126" s="551"/>
      <c r="C126" s="529"/>
      <c r="D126" s="530"/>
      <c r="E126" s="530"/>
      <c r="F126" s="531"/>
      <c r="G126" s="532" t="s">
        <v>381</v>
      </c>
      <c r="H126" s="529"/>
      <c r="I126" s="540"/>
      <c r="J126" s="540"/>
      <c r="K126" s="539"/>
      <c r="L126" s="747">
        <f>IF(ISBLANK(K126),,IF(K126&lt;'Grille des taux interet'!$B$2,'Grille des taux interet'!$C$2,IF(K126&lt;'Grille des taux interet'!$B$3,'Grille des taux interet'!$C$3,IF(K126&lt;'Grille des taux interet'!B$4,'Grille des taux interet'!$C$4,IF(K126&lt;='Grille des taux interet'!$B$5,'Grille des taux interet'!$C$5,"RIEN")))))</f>
        <v>0</v>
      </c>
      <c r="M126" s="602">
        <f t="shared" si="160"/>
        <v>0</v>
      </c>
      <c r="N126" s="663" t="str">
        <f t="shared" si="127"/>
        <v/>
      </c>
      <c r="O126" s="649"/>
      <c r="P126" s="649"/>
      <c r="Q126" s="649"/>
      <c r="R126" s="649"/>
      <c r="S126" s="656"/>
      <c r="T126" s="385">
        <f t="shared" ca="1" si="161"/>
        <v>0</v>
      </c>
      <c r="U126" s="385">
        <f t="shared" ca="1" si="162"/>
        <v>0</v>
      </c>
      <c r="V126" s="386">
        <f t="shared" si="163"/>
        <v>0</v>
      </c>
      <c r="W126" s="386">
        <f t="shared" ca="1" si="164"/>
        <v>0</v>
      </c>
      <c r="X126" s="386">
        <f t="shared" ca="1" si="165"/>
        <v>0</v>
      </c>
      <c r="Y126" s="389">
        <f t="shared" si="166"/>
        <v>1900</v>
      </c>
      <c r="Z126" s="387">
        <f t="shared" ca="1" si="182"/>
        <v>0</v>
      </c>
      <c r="AA126" s="387">
        <f t="shared" ca="1" si="182"/>
        <v>0</v>
      </c>
      <c r="AB126" s="387">
        <f t="shared" ca="1" si="182"/>
        <v>0</v>
      </c>
      <c r="AC126" s="387">
        <f t="shared" ca="1" si="182"/>
        <v>0</v>
      </c>
      <c r="AD126" s="387">
        <f t="shared" ca="1" si="182"/>
        <v>0</v>
      </c>
      <c r="AE126" s="387">
        <f t="shared" ca="1" si="182"/>
        <v>0</v>
      </c>
      <c r="AF126" s="387">
        <f t="shared" ca="1" si="182"/>
        <v>0</v>
      </c>
      <c r="AG126" s="387">
        <f t="shared" ca="1" si="182"/>
        <v>0</v>
      </c>
      <c r="AH126" s="387">
        <f t="shared" ca="1" si="182"/>
        <v>0</v>
      </c>
      <c r="AI126" s="387">
        <f t="shared" ca="1" si="182"/>
        <v>0</v>
      </c>
      <c r="AJ126" s="387">
        <f t="shared" ca="1" si="183"/>
        <v>0</v>
      </c>
      <c r="AK126" s="387">
        <f t="shared" ca="1" si="183"/>
        <v>0</v>
      </c>
      <c r="AL126" s="387">
        <f t="shared" ca="1" si="183"/>
        <v>0</v>
      </c>
      <c r="AM126" s="387">
        <f t="shared" ca="1" si="183"/>
        <v>0</v>
      </c>
      <c r="AN126" s="387">
        <f t="shared" ca="1" si="183"/>
        <v>0</v>
      </c>
      <c r="AO126" s="387">
        <f t="shared" ca="1" si="183"/>
        <v>0</v>
      </c>
      <c r="AP126" s="387">
        <f t="shared" ca="1" si="183"/>
        <v>0</v>
      </c>
      <c r="AQ126" s="387">
        <f t="shared" ca="1" si="183"/>
        <v>0</v>
      </c>
      <c r="AR126" s="387">
        <f t="shared" ca="1" si="183"/>
        <v>0</v>
      </c>
      <c r="AS126" s="387">
        <f t="shared" ca="1" si="183"/>
        <v>0</v>
      </c>
      <c r="AT126" s="387">
        <f t="shared" ca="1" si="184"/>
        <v>0</v>
      </c>
      <c r="AU126" s="387">
        <f t="shared" ca="1" si="184"/>
        <v>0</v>
      </c>
      <c r="AV126" s="387">
        <f t="shared" ca="1" si="184"/>
        <v>0</v>
      </c>
      <c r="AW126" s="387">
        <f t="shared" ca="1" si="184"/>
        <v>0</v>
      </c>
      <c r="AX126" s="387">
        <f t="shared" ca="1" si="184"/>
        <v>0</v>
      </c>
      <c r="AY126" s="387">
        <f t="shared" ca="1" si="184"/>
        <v>0</v>
      </c>
      <c r="AZ126" s="387">
        <f t="shared" ca="1" si="184"/>
        <v>0</v>
      </c>
      <c r="BA126" s="387">
        <f t="shared" ca="1" si="184"/>
        <v>0</v>
      </c>
      <c r="BB126" s="387">
        <f t="shared" ca="1" si="184"/>
        <v>0</v>
      </c>
      <c r="BC126" s="387">
        <f t="shared" ca="1" si="184"/>
        <v>0</v>
      </c>
      <c r="BD126" s="387">
        <f t="shared" ca="1" si="185"/>
        <v>0</v>
      </c>
      <c r="BE126" s="387">
        <f t="shared" ca="1" si="185"/>
        <v>0</v>
      </c>
      <c r="BF126" s="387">
        <f t="shared" ca="1" si="185"/>
        <v>0</v>
      </c>
      <c r="BG126" s="387">
        <f t="shared" ca="1" si="185"/>
        <v>0</v>
      </c>
      <c r="BH126" s="387">
        <f t="shared" ca="1" si="185"/>
        <v>0</v>
      </c>
      <c r="BI126" s="387">
        <f t="shared" ca="1" si="185"/>
        <v>0</v>
      </c>
      <c r="BJ126" s="387">
        <f t="shared" ca="1" si="185"/>
        <v>0</v>
      </c>
      <c r="BK126" s="387">
        <f t="shared" ca="1" si="185"/>
        <v>0</v>
      </c>
      <c r="BL126" s="387">
        <f t="shared" ca="1" si="185"/>
        <v>0</v>
      </c>
      <c r="BM126" s="387">
        <f t="shared" ca="1" si="185"/>
        <v>0</v>
      </c>
      <c r="BN126" s="387">
        <f t="shared" ca="1" si="186"/>
        <v>0</v>
      </c>
      <c r="BO126" s="387">
        <f t="shared" ca="1" si="186"/>
        <v>0</v>
      </c>
      <c r="BP126" s="387">
        <f t="shared" ca="1" si="186"/>
        <v>0</v>
      </c>
      <c r="BQ126" s="387">
        <f t="shared" ca="1" si="186"/>
        <v>0</v>
      </c>
      <c r="BR126" s="387">
        <f t="shared" ca="1" si="186"/>
        <v>0</v>
      </c>
      <c r="BS126" s="387">
        <f t="shared" ca="1" si="186"/>
        <v>0</v>
      </c>
      <c r="BT126" s="387">
        <f t="shared" ca="1" si="186"/>
        <v>0</v>
      </c>
      <c r="BU126" s="387">
        <f t="shared" ca="1" si="186"/>
        <v>0</v>
      </c>
      <c r="BV126" s="387">
        <f t="shared" ca="1" si="186"/>
        <v>0</v>
      </c>
      <c r="BW126" s="387">
        <f t="shared" ca="1" si="186"/>
        <v>0</v>
      </c>
      <c r="BX126" s="387">
        <f t="shared" ca="1" si="186"/>
        <v>0</v>
      </c>
      <c r="BY126" s="387">
        <f t="shared" ca="1" si="186"/>
        <v>0</v>
      </c>
      <c r="BZ126" s="387">
        <f t="shared" ca="1" si="186"/>
        <v>0</v>
      </c>
      <c r="CA126" s="387">
        <f t="shared" ca="1" si="186"/>
        <v>0</v>
      </c>
      <c r="CF126" s="385">
        <f t="shared" ca="1" si="167"/>
        <v>0</v>
      </c>
      <c r="CG126" s="385">
        <f t="shared" ca="1" si="168"/>
        <v>0</v>
      </c>
      <c r="CH126" s="386">
        <f t="shared" si="169"/>
        <v>0</v>
      </c>
      <c r="CI126" s="386">
        <f t="shared" ca="1" si="170"/>
        <v>0</v>
      </c>
      <c r="CJ126" s="386">
        <f t="shared" ca="1" si="171"/>
        <v>0</v>
      </c>
      <c r="CK126" s="389"/>
      <c r="CL126" s="387">
        <f t="shared" ca="1" si="187"/>
        <v>0</v>
      </c>
      <c r="CM126" s="387">
        <f t="shared" ca="1" si="187"/>
        <v>0</v>
      </c>
      <c r="CN126" s="387">
        <f t="shared" ca="1" si="187"/>
        <v>0</v>
      </c>
      <c r="CO126" s="387">
        <f t="shared" ca="1" si="187"/>
        <v>0</v>
      </c>
      <c r="CP126" s="387">
        <f t="shared" ca="1" si="187"/>
        <v>0</v>
      </c>
      <c r="CQ126" s="387">
        <f t="shared" ca="1" si="187"/>
        <v>0</v>
      </c>
      <c r="CR126" s="387">
        <f t="shared" ca="1" si="187"/>
        <v>0</v>
      </c>
      <c r="CS126" s="387">
        <f t="shared" ca="1" si="187"/>
        <v>0</v>
      </c>
      <c r="CT126" s="387">
        <f t="shared" ca="1" si="187"/>
        <v>0</v>
      </c>
      <c r="CU126" s="387">
        <f t="shared" ca="1" si="187"/>
        <v>0</v>
      </c>
      <c r="CV126" s="387">
        <f t="shared" ca="1" si="188"/>
        <v>0</v>
      </c>
      <c r="CW126" s="387">
        <f t="shared" ca="1" si="188"/>
        <v>0</v>
      </c>
      <c r="CX126" s="387">
        <f t="shared" ca="1" si="188"/>
        <v>0</v>
      </c>
      <c r="CY126" s="387">
        <f t="shared" ca="1" si="188"/>
        <v>0</v>
      </c>
      <c r="CZ126" s="387">
        <f t="shared" ca="1" si="188"/>
        <v>0</v>
      </c>
      <c r="DA126" s="387">
        <f t="shared" ca="1" si="188"/>
        <v>0</v>
      </c>
      <c r="DB126" s="387">
        <f t="shared" ca="1" si="188"/>
        <v>0</v>
      </c>
      <c r="DC126" s="387">
        <f t="shared" ca="1" si="188"/>
        <v>0</v>
      </c>
      <c r="DD126" s="387">
        <f t="shared" ca="1" si="188"/>
        <v>0</v>
      </c>
      <c r="DE126" s="387">
        <f t="shared" ca="1" si="188"/>
        <v>0</v>
      </c>
      <c r="DF126" s="387">
        <f t="shared" ca="1" si="189"/>
        <v>0</v>
      </c>
      <c r="DG126" s="387">
        <f t="shared" ca="1" si="189"/>
        <v>0</v>
      </c>
      <c r="DH126" s="387">
        <f t="shared" ca="1" si="189"/>
        <v>0</v>
      </c>
      <c r="DI126" s="387">
        <f t="shared" ca="1" si="189"/>
        <v>0</v>
      </c>
      <c r="DJ126" s="387">
        <f t="shared" ca="1" si="189"/>
        <v>0</v>
      </c>
      <c r="DK126" s="387">
        <f t="shared" ca="1" si="189"/>
        <v>0</v>
      </c>
      <c r="DL126" s="387">
        <f t="shared" ca="1" si="189"/>
        <v>0</v>
      </c>
      <c r="DM126" s="387">
        <f t="shared" ca="1" si="189"/>
        <v>0</v>
      </c>
      <c r="DN126" s="387">
        <f t="shared" ca="1" si="189"/>
        <v>0</v>
      </c>
      <c r="DO126" s="387">
        <f t="shared" ca="1" si="189"/>
        <v>0</v>
      </c>
      <c r="DP126" s="387">
        <f t="shared" ca="1" si="190"/>
        <v>0</v>
      </c>
      <c r="DQ126" s="387">
        <f t="shared" ca="1" si="190"/>
        <v>0</v>
      </c>
      <c r="DR126" s="387">
        <f t="shared" ca="1" si="190"/>
        <v>0</v>
      </c>
      <c r="DS126" s="387">
        <f t="shared" ca="1" si="190"/>
        <v>0</v>
      </c>
      <c r="DT126" s="387">
        <f t="shared" ca="1" si="190"/>
        <v>0</v>
      </c>
      <c r="DU126" s="387">
        <f t="shared" ca="1" si="190"/>
        <v>0</v>
      </c>
      <c r="DV126" s="387">
        <f t="shared" ca="1" si="190"/>
        <v>0</v>
      </c>
      <c r="DW126" s="387">
        <f t="shared" ca="1" si="190"/>
        <v>0</v>
      </c>
      <c r="DX126" s="387">
        <f t="shared" ca="1" si="190"/>
        <v>0</v>
      </c>
      <c r="DY126" s="387">
        <f t="shared" ca="1" si="190"/>
        <v>0</v>
      </c>
      <c r="DZ126" s="387">
        <f t="shared" ca="1" si="191"/>
        <v>0</v>
      </c>
      <c r="EA126" s="387">
        <f t="shared" ca="1" si="191"/>
        <v>0</v>
      </c>
      <c r="EB126" s="387">
        <f t="shared" ca="1" si="191"/>
        <v>0</v>
      </c>
      <c r="EC126" s="387">
        <f t="shared" ca="1" si="191"/>
        <v>0</v>
      </c>
      <c r="ED126" s="387">
        <f t="shared" ca="1" si="191"/>
        <v>0</v>
      </c>
      <c r="EE126" s="387">
        <f t="shared" ca="1" si="191"/>
        <v>0</v>
      </c>
      <c r="EF126" s="387">
        <f t="shared" ca="1" si="191"/>
        <v>0</v>
      </c>
      <c r="EG126" s="387">
        <f t="shared" ca="1" si="191"/>
        <v>0</v>
      </c>
      <c r="EH126" s="387">
        <f t="shared" ca="1" si="191"/>
        <v>0</v>
      </c>
      <c r="EI126" s="387">
        <f t="shared" ca="1" si="191"/>
        <v>0</v>
      </c>
      <c r="EJ126" s="387">
        <f t="shared" ca="1" si="191"/>
        <v>0</v>
      </c>
      <c r="EK126" s="387">
        <f t="shared" ca="1" si="191"/>
        <v>0</v>
      </c>
      <c r="EL126" s="387">
        <f t="shared" ca="1" si="191"/>
        <v>0</v>
      </c>
      <c r="EM126" s="387">
        <f t="shared" ca="1" si="191"/>
        <v>0</v>
      </c>
      <c r="EO126" s="695">
        <f t="shared" si="128"/>
        <v>1</v>
      </c>
      <c r="EP126" s="119">
        <f t="shared" si="129"/>
        <v>1</v>
      </c>
    </row>
    <row r="127" spans="1:146">
      <c r="A127" s="122">
        <v>120</v>
      </c>
      <c r="B127" s="551"/>
      <c r="C127" s="529"/>
      <c r="D127" s="530"/>
      <c r="E127" s="530"/>
      <c r="F127" s="531"/>
      <c r="G127" s="532" t="s">
        <v>381</v>
      </c>
      <c r="H127" s="529"/>
      <c r="I127" s="540"/>
      <c r="J127" s="540"/>
      <c r="K127" s="539"/>
      <c r="L127" s="747">
        <f>IF(ISBLANK(K127),,IF(K127&lt;'Grille des taux interet'!$B$2,'Grille des taux interet'!$C$2,IF(K127&lt;'Grille des taux interet'!$B$3,'Grille des taux interet'!$C$3,IF(K127&lt;'Grille des taux interet'!B$4,'Grille des taux interet'!$C$4,IF(K127&lt;='Grille des taux interet'!$B$5,'Grille des taux interet'!$C$5,"RIEN")))))</f>
        <v>0</v>
      </c>
      <c r="M127" s="602">
        <f t="shared" si="160"/>
        <v>0</v>
      </c>
      <c r="N127" s="663" t="str">
        <f t="shared" si="127"/>
        <v/>
      </c>
      <c r="O127" s="649"/>
      <c r="P127" s="649"/>
      <c r="Q127" s="649"/>
      <c r="R127" s="649"/>
      <c r="S127" s="656"/>
      <c r="T127" s="385">
        <f t="shared" ca="1" si="161"/>
        <v>0</v>
      </c>
      <c r="U127" s="385">
        <f t="shared" ca="1" si="162"/>
        <v>0</v>
      </c>
      <c r="V127" s="386">
        <f t="shared" si="163"/>
        <v>0</v>
      </c>
      <c r="W127" s="386">
        <f t="shared" ca="1" si="164"/>
        <v>0</v>
      </c>
      <c r="X127" s="386">
        <f t="shared" ca="1" si="165"/>
        <v>0</v>
      </c>
      <c r="Y127" s="389">
        <f t="shared" si="166"/>
        <v>1900</v>
      </c>
      <c r="Z127" s="387">
        <f t="shared" ca="1" si="182"/>
        <v>0</v>
      </c>
      <c r="AA127" s="387">
        <f t="shared" ca="1" si="182"/>
        <v>0</v>
      </c>
      <c r="AB127" s="387">
        <f t="shared" ca="1" si="182"/>
        <v>0</v>
      </c>
      <c r="AC127" s="387">
        <f t="shared" ca="1" si="182"/>
        <v>0</v>
      </c>
      <c r="AD127" s="387">
        <f t="shared" ca="1" si="182"/>
        <v>0</v>
      </c>
      <c r="AE127" s="387">
        <f t="shared" ca="1" si="182"/>
        <v>0</v>
      </c>
      <c r="AF127" s="387">
        <f t="shared" ca="1" si="182"/>
        <v>0</v>
      </c>
      <c r="AG127" s="387">
        <f t="shared" ca="1" si="182"/>
        <v>0</v>
      </c>
      <c r="AH127" s="387">
        <f t="shared" ca="1" si="182"/>
        <v>0</v>
      </c>
      <c r="AI127" s="387">
        <f t="shared" ca="1" si="182"/>
        <v>0</v>
      </c>
      <c r="AJ127" s="387">
        <f t="shared" ca="1" si="183"/>
        <v>0</v>
      </c>
      <c r="AK127" s="387">
        <f t="shared" ca="1" si="183"/>
        <v>0</v>
      </c>
      <c r="AL127" s="387">
        <f t="shared" ca="1" si="183"/>
        <v>0</v>
      </c>
      <c r="AM127" s="387">
        <f t="shared" ca="1" si="183"/>
        <v>0</v>
      </c>
      <c r="AN127" s="387">
        <f t="shared" ca="1" si="183"/>
        <v>0</v>
      </c>
      <c r="AO127" s="387">
        <f t="shared" ca="1" si="183"/>
        <v>0</v>
      </c>
      <c r="AP127" s="387">
        <f t="shared" ca="1" si="183"/>
        <v>0</v>
      </c>
      <c r="AQ127" s="387">
        <f t="shared" ca="1" si="183"/>
        <v>0</v>
      </c>
      <c r="AR127" s="387">
        <f t="shared" ca="1" si="183"/>
        <v>0</v>
      </c>
      <c r="AS127" s="387">
        <f t="shared" ca="1" si="183"/>
        <v>0</v>
      </c>
      <c r="AT127" s="387">
        <f t="shared" ca="1" si="184"/>
        <v>0</v>
      </c>
      <c r="AU127" s="387">
        <f t="shared" ca="1" si="184"/>
        <v>0</v>
      </c>
      <c r="AV127" s="387">
        <f t="shared" ca="1" si="184"/>
        <v>0</v>
      </c>
      <c r="AW127" s="387">
        <f t="shared" ca="1" si="184"/>
        <v>0</v>
      </c>
      <c r="AX127" s="387">
        <f t="shared" ca="1" si="184"/>
        <v>0</v>
      </c>
      <c r="AY127" s="387">
        <f t="shared" ca="1" si="184"/>
        <v>0</v>
      </c>
      <c r="AZ127" s="387">
        <f t="shared" ca="1" si="184"/>
        <v>0</v>
      </c>
      <c r="BA127" s="387">
        <f t="shared" ca="1" si="184"/>
        <v>0</v>
      </c>
      <c r="BB127" s="387">
        <f t="shared" ca="1" si="184"/>
        <v>0</v>
      </c>
      <c r="BC127" s="387">
        <f t="shared" ca="1" si="184"/>
        <v>0</v>
      </c>
      <c r="BD127" s="387">
        <f t="shared" ca="1" si="185"/>
        <v>0</v>
      </c>
      <c r="BE127" s="387">
        <f t="shared" ca="1" si="185"/>
        <v>0</v>
      </c>
      <c r="BF127" s="387">
        <f t="shared" ca="1" si="185"/>
        <v>0</v>
      </c>
      <c r="BG127" s="387">
        <f t="shared" ca="1" si="185"/>
        <v>0</v>
      </c>
      <c r="BH127" s="387">
        <f t="shared" ca="1" si="185"/>
        <v>0</v>
      </c>
      <c r="BI127" s="387">
        <f t="shared" ca="1" si="185"/>
        <v>0</v>
      </c>
      <c r="BJ127" s="387">
        <f t="shared" ca="1" si="185"/>
        <v>0</v>
      </c>
      <c r="BK127" s="387">
        <f t="shared" ca="1" si="185"/>
        <v>0</v>
      </c>
      <c r="BL127" s="387">
        <f t="shared" ca="1" si="185"/>
        <v>0</v>
      </c>
      <c r="BM127" s="387">
        <f t="shared" ca="1" si="185"/>
        <v>0</v>
      </c>
      <c r="BN127" s="387">
        <f t="shared" ca="1" si="186"/>
        <v>0</v>
      </c>
      <c r="BO127" s="387">
        <f t="shared" ca="1" si="186"/>
        <v>0</v>
      </c>
      <c r="BP127" s="387">
        <f t="shared" ca="1" si="186"/>
        <v>0</v>
      </c>
      <c r="BQ127" s="387">
        <f t="shared" ca="1" si="186"/>
        <v>0</v>
      </c>
      <c r="BR127" s="387">
        <f t="shared" ca="1" si="186"/>
        <v>0</v>
      </c>
      <c r="BS127" s="387">
        <f t="shared" ca="1" si="186"/>
        <v>0</v>
      </c>
      <c r="BT127" s="387">
        <f t="shared" ca="1" si="186"/>
        <v>0</v>
      </c>
      <c r="BU127" s="387">
        <f t="shared" ca="1" si="186"/>
        <v>0</v>
      </c>
      <c r="BV127" s="387">
        <f t="shared" ca="1" si="186"/>
        <v>0</v>
      </c>
      <c r="BW127" s="387">
        <f t="shared" ca="1" si="186"/>
        <v>0</v>
      </c>
      <c r="BX127" s="387">
        <f t="shared" ca="1" si="186"/>
        <v>0</v>
      </c>
      <c r="BY127" s="387">
        <f t="shared" ca="1" si="186"/>
        <v>0</v>
      </c>
      <c r="BZ127" s="387">
        <f t="shared" ca="1" si="186"/>
        <v>0</v>
      </c>
      <c r="CA127" s="387">
        <f t="shared" ca="1" si="186"/>
        <v>0</v>
      </c>
      <c r="CF127" s="385">
        <f t="shared" ca="1" si="167"/>
        <v>0</v>
      </c>
      <c r="CG127" s="385">
        <f t="shared" ca="1" si="168"/>
        <v>0</v>
      </c>
      <c r="CH127" s="386">
        <f t="shared" si="169"/>
        <v>0</v>
      </c>
      <c r="CI127" s="386">
        <f t="shared" ca="1" si="170"/>
        <v>0</v>
      </c>
      <c r="CJ127" s="386">
        <f t="shared" ca="1" si="171"/>
        <v>0</v>
      </c>
      <c r="CK127" s="389"/>
      <c r="CL127" s="387">
        <f t="shared" ca="1" si="187"/>
        <v>0</v>
      </c>
      <c r="CM127" s="387">
        <f t="shared" ca="1" si="187"/>
        <v>0</v>
      </c>
      <c r="CN127" s="387">
        <f t="shared" ca="1" si="187"/>
        <v>0</v>
      </c>
      <c r="CO127" s="387">
        <f t="shared" ca="1" si="187"/>
        <v>0</v>
      </c>
      <c r="CP127" s="387">
        <f t="shared" ca="1" si="187"/>
        <v>0</v>
      </c>
      <c r="CQ127" s="387">
        <f t="shared" ca="1" si="187"/>
        <v>0</v>
      </c>
      <c r="CR127" s="387">
        <f t="shared" ca="1" si="187"/>
        <v>0</v>
      </c>
      <c r="CS127" s="387">
        <f t="shared" ca="1" si="187"/>
        <v>0</v>
      </c>
      <c r="CT127" s="387">
        <f t="shared" ca="1" si="187"/>
        <v>0</v>
      </c>
      <c r="CU127" s="387">
        <f t="shared" ca="1" si="187"/>
        <v>0</v>
      </c>
      <c r="CV127" s="387">
        <f t="shared" ca="1" si="188"/>
        <v>0</v>
      </c>
      <c r="CW127" s="387">
        <f t="shared" ca="1" si="188"/>
        <v>0</v>
      </c>
      <c r="CX127" s="387">
        <f t="shared" ca="1" si="188"/>
        <v>0</v>
      </c>
      <c r="CY127" s="387">
        <f t="shared" ca="1" si="188"/>
        <v>0</v>
      </c>
      <c r="CZ127" s="387">
        <f t="shared" ca="1" si="188"/>
        <v>0</v>
      </c>
      <c r="DA127" s="387">
        <f t="shared" ca="1" si="188"/>
        <v>0</v>
      </c>
      <c r="DB127" s="387">
        <f t="shared" ca="1" si="188"/>
        <v>0</v>
      </c>
      <c r="DC127" s="387">
        <f t="shared" ca="1" si="188"/>
        <v>0</v>
      </c>
      <c r="DD127" s="387">
        <f t="shared" ca="1" si="188"/>
        <v>0</v>
      </c>
      <c r="DE127" s="387">
        <f t="shared" ca="1" si="188"/>
        <v>0</v>
      </c>
      <c r="DF127" s="387">
        <f t="shared" ca="1" si="189"/>
        <v>0</v>
      </c>
      <c r="DG127" s="387">
        <f t="shared" ca="1" si="189"/>
        <v>0</v>
      </c>
      <c r="DH127" s="387">
        <f t="shared" ca="1" si="189"/>
        <v>0</v>
      </c>
      <c r="DI127" s="387">
        <f t="shared" ca="1" si="189"/>
        <v>0</v>
      </c>
      <c r="DJ127" s="387">
        <f t="shared" ca="1" si="189"/>
        <v>0</v>
      </c>
      <c r="DK127" s="387">
        <f t="shared" ca="1" si="189"/>
        <v>0</v>
      </c>
      <c r="DL127" s="387">
        <f t="shared" ca="1" si="189"/>
        <v>0</v>
      </c>
      <c r="DM127" s="387">
        <f t="shared" ca="1" si="189"/>
        <v>0</v>
      </c>
      <c r="DN127" s="387">
        <f t="shared" ca="1" si="189"/>
        <v>0</v>
      </c>
      <c r="DO127" s="387">
        <f t="shared" ca="1" si="189"/>
        <v>0</v>
      </c>
      <c r="DP127" s="387">
        <f t="shared" ca="1" si="190"/>
        <v>0</v>
      </c>
      <c r="DQ127" s="387">
        <f t="shared" ca="1" si="190"/>
        <v>0</v>
      </c>
      <c r="DR127" s="387">
        <f t="shared" ca="1" si="190"/>
        <v>0</v>
      </c>
      <c r="DS127" s="387">
        <f t="shared" ca="1" si="190"/>
        <v>0</v>
      </c>
      <c r="DT127" s="387">
        <f t="shared" ca="1" si="190"/>
        <v>0</v>
      </c>
      <c r="DU127" s="387">
        <f t="shared" ca="1" si="190"/>
        <v>0</v>
      </c>
      <c r="DV127" s="387">
        <f t="shared" ca="1" si="190"/>
        <v>0</v>
      </c>
      <c r="DW127" s="387">
        <f t="shared" ca="1" si="190"/>
        <v>0</v>
      </c>
      <c r="DX127" s="387">
        <f t="shared" ca="1" si="190"/>
        <v>0</v>
      </c>
      <c r="DY127" s="387">
        <f t="shared" ca="1" si="190"/>
        <v>0</v>
      </c>
      <c r="DZ127" s="387">
        <f t="shared" ca="1" si="191"/>
        <v>0</v>
      </c>
      <c r="EA127" s="387">
        <f t="shared" ca="1" si="191"/>
        <v>0</v>
      </c>
      <c r="EB127" s="387">
        <f t="shared" ca="1" si="191"/>
        <v>0</v>
      </c>
      <c r="EC127" s="387">
        <f t="shared" ca="1" si="191"/>
        <v>0</v>
      </c>
      <c r="ED127" s="387">
        <f t="shared" ca="1" si="191"/>
        <v>0</v>
      </c>
      <c r="EE127" s="387">
        <f t="shared" ca="1" si="191"/>
        <v>0</v>
      </c>
      <c r="EF127" s="387">
        <f t="shared" ca="1" si="191"/>
        <v>0</v>
      </c>
      <c r="EG127" s="387">
        <f t="shared" ca="1" si="191"/>
        <v>0</v>
      </c>
      <c r="EH127" s="387">
        <f t="shared" ca="1" si="191"/>
        <v>0</v>
      </c>
      <c r="EI127" s="387">
        <f t="shared" ca="1" si="191"/>
        <v>0</v>
      </c>
      <c r="EJ127" s="387">
        <f t="shared" ca="1" si="191"/>
        <v>0</v>
      </c>
      <c r="EK127" s="387">
        <f t="shared" ca="1" si="191"/>
        <v>0</v>
      </c>
      <c r="EL127" s="387">
        <f t="shared" ca="1" si="191"/>
        <v>0</v>
      </c>
      <c r="EM127" s="387">
        <f t="shared" ca="1" si="191"/>
        <v>0</v>
      </c>
      <c r="EO127" s="695">
        <f t="shared" si="128"/>
        <v>1</v>
      </c>
      <c r="EP127" s="119">
        <f t="shared" si="129"/>
        <v>1</v>
      </c>
    </row>
    <row r="128" spans="1:146">
      <c r="A128" s="122">
        <v>121</v>
      </c>
      <c r="B128" s="551"/>
      <c r="C128" s="529"/>
      <c r="D128" s="530"/>
      <c r="E128" s="530"/>
      <c r="F128" s="531"/>
      <c r="G128" s="532" t="s">
        <v>381</v>
      </c>
      <c r="H128" s="529"/>
      <c r="I128" s="540"/>
      <c r="J128" s="540"/>
      <c r="K128" s="539"/>
      <c r="L128" s="747">
        <f>IF(ISBLANK(K128),,IF(K128&lt;'Grille des taux interet'!$B$2,'Grille des taux interet'!$C$2,IF(K128&lt;'Grille des taux interet'!$B$3,'Grille des taux interet'!$C$3,IF(K128&lt;'Grille des taux interet'!B$4,'Grille des taux interet'!$C$4,IF(K128&lt;='Grille des taux interet'!$B$5,'Grille des taux interet'!$C$5,"RIEN")))))</f>
        <v>0</v>
      </c>
      <c r="M128" s="602">
        <f t="shared" si="160"/>
        <v>0</v>
      </c>
      <c r="N128" s="663" t="str">
        <f t="shared" si="127"/>
        <v/>
      </c>
      <c r="O128" s="649"/>
      <c r="P128" s="649"/>
      <c r="Q128" s="649"/>
      <c r="R128" s="649"/>
      <c r="S128" s="656"/>
      <c r="T128" s="385">
        <f t="shared" ca="1" si="161"/>
        <v>0</v>
      </c>
      <c r="U128" s="385">
        <f t="shared" ca="1" si="162"/>
        <v>0</v>
      </c>
      <c r="V128" s="386">
        <f t="shared" si="163"/>
        <v>0</v>
      </c>
      <c r="W128" s="386">
        <f t="shared" ca="1" si="164"/>
        <v>0</v>
      </c>
      <c r="X128" s="386">
        <f t="shared" ca="1" si="165"/>
        <v>0</v>
      </c>
      <c r="Y128" s="389">
        <f t="shared" si="166"/>
        <v>1900</v>
      </c>
      <c r="Z128" s="387">
        <f t="shared" ref="Z128:AI142" ca="1" si="192">IF(OR(Z$6&lt;YEAR($T128),Z$6&gt;YEAR($U128)),0,IF(AND(Z$6&gt;YEAR($T128),Z$6&lt;YEAR($U128)),$V128,IF(Z$6=YEAR($T128),$W128,IF(Z$6=YEAR($U128),IF($X128=0,$V128,$X128)))))</f>
        <v>0</v>
      </c>
      <c r="AA128" s="387">
        <f t="shared" ca="1" si="192"/>
        <v>0</v>
      </c>
      <c r="AB128" s="387">
        <f t="shared" ca="1" si="192"/>
        <v>0</v>
      </c>
      <c r="AC128" s="387">
        <f t="shared" ca="1" si="192"/>
        <v>0</v>
      </c>
      <c r="AD128" s="387">
        <f t="shared" ca="1" si="192"/>
        <v>0</v>
      </c>
      <c r="AE128" s="387">
        <f t="shared" ca="1" si="192"/>
        <v>0</v>
      </c>
      <c r="AF128" s="387">
        <f t="shared" ca="1" si="192"/>
        <v>0</v>
      </c>
      <c r="AG128" s="387">
        <f t="shared" ca="1" si="192"/>
        <v>0</v>
      </c>
      <c r="AH128" s="387">
        <f t="shared" ca="1" si="192"/>
        <v>0</v>
      </c>
      <c r="AI128" s="387">
        <f t="shared" ca="1" si="192"/>
        <v>0</v>
      </c>
      <c r="AJ128" s="387">
        <f t="shared" ref="AJ128:AS142" ca="1" si="193">IF(OR(AJ$6&lt;YEAR($T128),AJ$6&gt;YEAR($U128)),0,IF(AND(AJ$6&gt;YEAR($T128),AJ$6&lt;YEAR($U128)),$V128,IF(AJ$6=YEAR($T128),$W128,IF(AJ$6=YEAR($U128),IF($X128=0,$V128,$X128)))))</f>
        <v>0</v>
      </c>
      <c r="AK128" s="387">
        <f t="shared" ca="1" si="193"/>
        <v>0</v>
      </c>
      <c r="AL128" s="387">
        <f t="shared" ca="1" si="193"/>
        <v>0</v>
      </c>
      <c r="AM128" s="387">
        <f t="shared" ca="1" si="193"/>
        <v>0</v>
      </c>
      <c r="AN128" s="387">
        <f t="shared" ca="1" si="193"/>
        <v>0</v>
      </c>
      <c r="AO128" s="387">
        <f t="shared" ca="1" si="193"/>
        <v>0</v>
      </c>
      <c r="AP128" s="387">
        <f t="shared" ca="1" si="193"/>
        <v>0</v>
      </c>
      <c r="AQ128" s="387">
        <f t="shared" ca="1" si="193"/>
        <v>0</v>
      </c>
      <c r="AR128" s="387">
        <f t="shared" ca="1" si="193"/>
        <v>0</v>
      </c>
      <c r="AS128" s="387">
        <f t="shared" ca="1" si="193"/>
        <v>0</v>
      </c>
      <c r="AT128" s="387">
        <f t="shared" ref="AT128:BC142" ca="1" si="194">IF(OR(AT$6&lt;YEAR($T128),AT$6&gt;YEAR($U128)),0,IF(AND(AT$6&gt;YEAR($T128),AT$6&lt;YEAR($U128)),$V128,IF(AT$6=YEAR($T128),$W128,IF(AT$6=YEAR($U128),IF($X128=0,$V128,$X128)))))</f>
        <v>0</v>
      </c>
      <c r="AU128" s="387">
        <f t="shared" ca="1" si="194"/>
        <v>0</v>
      </c>
      <c r="AV128" s="387">
        <f t="shared" ca="1" si="194"/>
        <v>0</v>
      </c>
      <c r="AW128" s="387">
        <f t="shared" ca="1" si="194"/>
        <v>0</v>
      </c>
      <c r="AX128" s="387">
        <f t="shared" ca="1" si="194"/>
        <v>0</v>
      </c>
      <c r="AY128" s="387">
        <f t="shared" ca="1" si="194"/>
        <v>0</v>
      </c>
      <c r="AZ128" s="387">
        <f t="shared" ca="1" si="194"/>
        <v>0</v>
      </c>
      <c r="BA128" s="387">
        <f t="shared" ca="1" si="194"/>
        <v>0</v>
      </c>
      <c r="BB128" s="387">
        <f t="shared" ca="1" si="194"/>
        <v>0</v>
      </c>
      <c r="BC128" s="387">
        <f t="shared" ca="1" si="194"/>
        <v>0</v>
      </c>
      <c r="BD128" s="387">
        <f t="shared" ref="BD128:BM142" ca="1" si="195">IF(OR(BD$6&lt;YEAR($T128),BD$6&gt;YEAR($U128)),0,IF(AND(BD$6&gt;YEAR($T128),BD$6&lt;YEAR($U128)),$V128,IF(BD$6=YEAR($T128),$W128,IF(BD$6=YEAR($U128),IF($X128=0,$V128,$X128)))))</f>
        <v>0</v>
      </c>
      <c r="BE128" s="387">
        <f t="shared" ca="1" si="195"/>
        <v>0</v>
      </c>
      <c r="BF128" s="387">
        <f t="shared" ca="1" si="195"/>
        <v>0</v>
      </c>
      <c r="BG128" s="387">
        <f t="shared" ca="1" si="195"/>
        <v>0</v>
      </c>
      <c r="BH128" s="387">
        <f t="shared" ca="1" si="195"/>
        <v>0</v>
      </c>
      <c r="BI128" s="387">
        <f t="shared" ca="1" si="195"/>
        <v>0</v>
      </c>
      <c r="BJ128" s="387">
        <f t="shared" ca="1" si="195"/>
        <v>0</v>
      </c>
      <c r="BK128" s="387">
        <f t="shared" ca="1" si="195"/>
        <v>0</v>
      </c>
      <c r="BL128" s="387">
        <f t="shared" ca="1" si="195"/>
        <v>0</v>
      </c>
      <c r="BM128" s="387">
        <f t="shared" ca="1" si="195"/>
        <v>0</v>
      </c>
      <c r="BN128" s="387">
        <f t="shared" ref="BN128:CA142" ca="1" si="196">IF(OR(BN$6&lt;YEAR($T128),BN$6&gt;YEAR($U128)),0,IF(AND(BN$6&gt;YEAR($T128),BN$6&lt;YEAR($U128)),$V128,IF(BN$6=YEAR($T128),$W128,IF(BN$6=YEAR($U128),IF($X128=0,$V128,$X128)))))</f>
        <v>0</v>
      </c>
      <c r="BO128" s="387">
        <f t="shared" ca="1" si="196"/>
        <v>0</v>
      </c>
      <c r="BP128" s="387">
        <f t="shared" ca="1" si="196"/>
        <v>0</v>
      </c>
      <c r="BQ128" s="387">
        <f t="shared" ca="1" si="196"/>
        <v>0</v>
      </c>
      <c r="BR128" s="387">
        <f t="shared" ca="1" si="196"/>
        <v>0</v>
      </c>
      <c r="BS128" s="387">
        <f t="shared" ca="1" si="196"/>
        <v>0</v>
      </c>
      <c r="BT128" s="387">
        <f t="shared" ca="1" si="196"/>
        <v>0</v>
      </c>
      <c r="BU128" s="387">
        <f t="shared" ca="1" si="196"/>
        <v>0</v>
      </c>
      <c r="BV128" s="387">
        <f t="shared" ca="1" si="196"/>
        <v>0</v>
      </c>
      <c r="BW128" s="387">
        <f t="shared" ca="1" si="196"/>
        <v>0</v>
      </c>
      <c r="BX128" s="387">
        <f t="shared" ca="1" si="196"/>
        <v>0</v>
      </c>
      <c r="BY128" s="387">
        <f t="shared" ca="1" si="196"/>
        <v>0</v>
      </c>
      <c r="BZ128" s="387">
        <f t="shared" ca="1" si="196"/>
        <v>0</v>
      </c>
      <c r="CA128" s="387">
        <f t="shared" ca="1" si="196"/>
        <v>0</v>
      </c>
      <c r="CF128" s="385">
        <f t="shared" ca="1" si="167"/>
        <v>0</v>
      </c>
      <c r="CG128" s="385">
        <f t="shared" ca="1" si="168"/>
        <v>0</v>
      </c>
      <c r="CH128" s="386">
        <f t="shared" si="169"/>
        <v>0</v>
      </c>
      <c r="CI128" s="386">
        <f t="shared" ca="1" si="170"/>
        <v>0</v>
      </c>
      <c r="CJ128" s="386">
        <f t="shared" ca="1" si="171"/>
        <v>0</v>
      </c>
      <c r="CK128" s="389"/>
      <c r="CL128" s="387">
        <f t="shared" ref="CL128:CU142" ca="1" si="197">IF(OR(CL$6&lt;YEAR($T128),CL$6&gt;YEAR($U128)),0,IF(AND(CL$6&gt;YEAR($T128),CL$6&lt;YEAR($U128)),$CH128,IF(CL$6=YEAR($T128),$CI128,IF(CL$6=YEAR($U128),IF($CJ128=0,$CH128,$CJ128)))))</f>
        <v>0</v>
      </c>
      <c r="CM128" s="387">
        <f t="shared" ca="1" si="197"/>
        <v>0</v>
      </c>
      <c r="CN128" s="387">
        <f t="shared" ca="1" si="197"/>
        <v>0</v>
      </c>
      <c r="CO128" s="387">
        <f t="shared" ca="1" si="197"/>
        <v>0</v>
      </c>
      <c r="CP128" s="387">
        <f t="shared" ca="1" si="197"/>
        <v>0</v>
      </c>
      <c r="CQ128" s="387">
        <f t="shared" ca="1" si="197"/>
        <v>0</v>
      </c>
      <c r="CR128" s="387">
        <f t="shared" ca="1" si="197"/>
        <v>0</v>
      </c>
      <c r="CS128" s="387">
        <f t="shared" ca="1" si="197"/>
        <v>0</v>
      </c>
      <c r="CT128" s="387">
        <f t="shared" ca="1" si="197"/>
        <v>0</v>
      </c>
      <c r="CU128" s="387">
        <f t="shared" ca="1" si="197"/>
        <v>0</v>
      </c>
      <c r="CV128" s="387">
        <f t="shared" ref="CV128:DE142" ca="1" si="198">IF(OR(CV$6&lt;YEAR($T128),CV$6&gt;YEAR($U128)),0,IF(AND(CV$6&gt;YEAR($T128),CV$6&lt;YEAR($U128)),$CH128,IF(CV$6=YEAR($T128),$CI128,IF(CV$6=YEAR($U128),IF($CJ128=0,$CH128,$CJ128)))))</f>
        <v>0</v>
      </c>
      <c r="CW128" s="387">
        <f t="shared" ca="1" si="198"/>
        <v>0</v>
      </c>
      <c r="CX128" s="387">
        <f t="shared" ca="1" si="198"/>
        <v>0</v>
      </c>
      <c r="CY128" s="387">
        <f t="shared" ca="1" si="198"/>
        <v>0</v>
      </c>
      <c r="CZ128" s="387">
        <f t="shared" ca="1" si="198"/>
        <v>0</v>
      </c>
      <c r="DA128" s="387">
        <f t="shared" ca="1" si="198"/>
        <v>0</v>
      </c>
      <c r="DB128" s="387">
        <f t="shared" ca="1" si="198"/>
        <v>0</v>
      </c>
      <c r="DC128" s="387">
        <f t="shared" ca="1" si="198"/>
        <v>0</v>
      </c>
      <c r="DD128" s="387">
        <f t="shared" ca="1" si="198"/>
        <v>0</v>
      </c>
      <c r="DE128" s="387">
        <f t="shared" ca="1" si="198"/>
        <v>0</v>
      </c>
      <c r="DF128" s="387">
        <f t="shared" ref="DF128:DO142" ca="1" si="199">IF(OR(DF$6&lt;YEAR($T128),DF$6&gt;YEAR($U128)),0,IF(AND(DF$6&gt;YEAR($T128),DF$6&lt;YEAR($U128)),$CH128,IF(DF$6=YEAR($T128),$CI128,IF(DF$6=YEAR($U128),IF($CJ128=0,$CH128,$CJ128)))))</f>
        <v>0</v>
      </c>
      <c r="DG128" s="387">
        <f t="shared" ca="1" si="199"/>
        <v>0</v>
      </c>
      <c r="DH128" s="387">
        <f t="shared" ca="1" si="199"/>
        <v>0</v>
      </c>
      <c r="DI128" s="387">
        <f t="shared" ca="1" si="199"/>
        <v>0</v>
      </c>
      <c r="DJ128" s="387">
        <f t="shared" ca="1" si="199"/>
        <v>0</v>
      </c>
      <c r="DK128" s="387">
        <f t="shared" ca="1" si="199"/>
        <v>0</v>
      </c>
      <c r="DL128" s="387">
        <f t="shared" ca="1" si="199"/>
        <v>0</v>
      </c>
      <c r="DM128" s="387">
        <f t="shared" ca="1" si="199"/>
        <v>0</v>
      </c>
      <c r="DN128" s="387">
        <f t="shared" ca="1" si="199"/>
        <v>0</v>
      </c>
      <c r="DO128" s="387">
        <f t="shared" ca="1" si="199"/>
        <v>0</v>
      </c>
      <c r="DP128" s="387">
        <f t="shared" ref="DP128:DY142" ca="1" si="200">IF(OR(DP$6&lt;YEAR($T128),DP$6&gt;YEAR($U128)),0,IF(AND(DP$6&gt;YEAR($T128),DP$6&lt;YEAR($U128)),$CH128,IF(DP$6=YEAR($T128),$CI128,IF(DP$6=YEAR($U128),IF($CJ128=0,$CH128,$CJ128)))))</f>
        <v>0</v>
      </c>
      <c r="DQ128" s="387">
        <f t="shared" ca="1" si="200"/>
        <v>0</v>
      </c>
      <c r="DR128" s="387">
        <f t="shared" ca="1" si="200"/>
        <v>0</v>
      </c>
      <c r="DS128" s="387">
        <f t="shared" ca="1" si="200"/>
        <v>0</v>
      </c>
      <c r="DT128" s="387">
        <f t="shared" ca="1" si="200"/>
        <v>0</v>
      </c>
      <c r="DU128" s="387">
        <f t="shared" ca="1" si="200"/>
        <v>0</v>
      </c>
      <c r="DV128" s="387">
        <f t="shared" ca="1" si="200"/>
        <v>0</v>
      </c>
      <c r="DW128" s="387">
        <f t="shared" ca="1" si="200"/>
        <v>0</v>
      </c>
      <c r="DX128" s="387">
        <f t="shared" ca="1" si="200"/>
        <v>0</v>
      </c>
      <c r="DY128" s="387">
        <f t="shared" ca="1" si="200"/>
        <v>0</v>
      </c>
      <c r="DZ128" s="387">
        <f t="shared" ref="DZ128:EM142" ca="1" si="201">IF(OR(DZ$6&lt;YEAR($T128),DZ$6&gt;YEAR($U128)),0,IF(AND(DZ$6&gt;YEAR($T128),DZ$6&lt;YEAR($U128)),$CH128,IF(DZ$6=YEAR($T128),$CI128,IF(DZ$6=YEAR($U128),IF($CJ128=0,$CH128,$CJ128)))))</f>
        <v>0</v>
      </c>
      <c r="EA128" s="387">
        <f t="shared" ca="1" si="201"/>
        <v>0</v>
      </c>
      <c r="EB128" s="387">
        <f t="shared" ca="1" si="201"/>
        <v>0</v>
      </c>
      <c r="EC128" s="387">
        <f t="shared" ca="1" si="201"/>
        <v>0</v>
      </c>
      <c r="ED128" s="387">
        <f t="shared" ca="1" si="201"/>
        <v>0</v>
      </c>
      <c r="EE128" s="387">
        <f t="shared" ca="1" si="201"/>
        <v>0</v>
      </c>
      <c r="EF128" s="387">
        <f t="shared" ca="1" si="201"/>
        <v>0</v>
      </c>
      <c r="EG128" s="387">
        <f t="shared" ca="1" si="201"/>
        <v>0</v>
      </c>
      <c r="EH128" s="387">
        <f t="shared" ca="1" si="201"/>
        <v>0</v>
      </c>
      <c r="EI128" s="387">
        <f t="shared" ca="1" si="201"/>
        <v>0</v>
      </c>
      <c r="EJ128" s="387">
        <f t="shared" ca="1" si="201"/>
        <v>0</v>
      </c>
      <c r="EK128" s="387">
        <f t="shared" ca="1" si="201"/>
        <v>0</v>
      </c>
      <c r="EL128" s="387">
        <f t="shared" ca="1" si="201"/>
        <v>0</v>
      </c>
      <c r="EM128" s="387">
        <f t="shared" ca="1" si="201"/>
        <v>0</v>
      </c>
      <c r="EO128" s="695">
        <f t="shared" si="128"/>
        <v>1</v>
      </c>
      <c r="EP128" s="119">
        <f t="shared" si="129"/>
        <v>1</v>
      </c>
    </row>
    <row r="129" spans="1:146">
      <c r="A129" s="122">
        <v>122</v>
      </c>
      <c r="B129" s="551"/>
      <c r="C129" s="529"/>
      <c r="D129" s="530"/>
      <c r="E129" s="530"/>
      <c r="F129" s="531"/>
      <c r="G129" s="532" t="s">
        <v>381</v>
      </c>
      <c r="H129" s="529"/>
      <c r="I129" s="540"/>
      <c r="J129" s="540"/>
      <c r="K129" s="539"/>
      <c r="L129" s="747">
        <f>IF(ISBLANK(K129),,IF(K129&lt;'Grille des taux interet'!$B$2,'Grille des taux interet'!$C$2,IF(K129&lt;'Grille des taux interet'!$B$3,'Grille des taux interet'!$C$3,IF(K129&lt;'Grille des taux interet'!B$4,'Grille des taux interet'!$C$4,IF(K129&lt;='Grille des taux interet'!$B$5,'Grille des taux interet'!$C$5,"RIEN")))))</f>
        <v>0</v>
      </c>
      <c r="M129" s="602">
        <f t="shared" si="160"/>
        <v>0</v>
      </c>
      <c r="N129" s="663" t="str">
        <f t="shared" si="127"/>
        <v/>
      </c>
      <c r="O129" s="649"/>
      <c r="P129" s="649"/>
      <c r="Q129" s="649"/>
      <c r="R129" s="649"/>
      <c r="S129" s="656"/>
      <c r="T129" s="385">
        <f t="shared" ca="1" si="161"/>
        <v>0</v>
      </c>
      <c r="U129" s="385">
        <f t="shared" ca="1" si="162"/>
        <v>0</v>
      </c>
      <c r="V129" s="386">
        <f t="shared" si="163"/>
        <v>0</v>
      </c>
      <c r="W129" s="386">
        <f t="shared" ca="1" si="164"/>
        <v>0</v>
      </c>
      <c r="X129" s="386">
        <f t="shared" ca="1" si="165"/>
        <v>0</v>
      </c>
      <c r="Y129" s="389">
        <f t="shared" si="166"/>
        <v>1900</v>
      </c>
      <c r="Z129" s="387">
        <f t="shared" ca="1" si="192"/>
        <v>0</v>
      </c>
      <c r="AA129" s="387">
        <f t="shared" ca="1" si="192"/>
        <v>0</v>
      </c>
      <c r="AB129" s="387">
        <f t="shared" ca="1" si="192"/>
        <v>0</v>
      </c>
      <c r="AC129" s="387">
        <f t="shared" ca="1" si="192"/>
        <v>0</v>
      </c>
      <c r="AD129" s="387">
        <f t="shared" ca="1" si="192"/>
        <v>0</v>
      </c>
      <c r="AE129" s="387">
        <f t="shared" ca="1" si="192"/>
        <v>0</v>
      </c>
      <c r="AF129" s="387">
        <f t="shared" ca="1" si="192"/>
        <v>0</v>
      </c>
      <c r="AG129" s="387">
        <f t="shared" ca="1" si="192"/>
        <v>0</v>
      </c>
      <c r="AH129" s="387">
        <f t="shared" ca="1" si="192"/>
        <v>0</v>
      </c>
      <c r="AI129" s="387">
        <f t="shared" ca="1" si="192"/>
        <v>0</v>
      </c>
      <c r="AJ129" s="387">
        <f t="shared" ca="1" si="193"/>
        <v>0</v>
      </c>
      <c r="AK129" s="387">
        <f t="shared" ca="1" si="193"/>
        <v>0</v>
      </c>
      <c r="AL129" s="387">
        <f t="shared" ca="1" si="193"/>
        <v>0</v>
      </c>
      <c r="AM129" s="387">
        <f t="shared" ca="1" si="193"/>
        <v>0</v>
      </c>
      <c r="AN129" s="387">
        <f t="shared" ca="1" si="193"/>
        <v>0</v>
      </c>
      <c r="AO129" s="387">
        <f t="shared" ca="1" si="193"/>
        <v>0</v>
      </c>
      <c r="AP129" s="387">
        <f t="shared" ca="1" si="193"/>
        <v>0</v>
      </c>
      <c r="AQ129" s="387">
        <f t="shared" ca="1" si="193"/>
        <v>0</v>
      </c>
      <c r="AR129" s="387">
        <f t="shared" ca="1" si="193"/>
        <v>0</v>
      </c>
      <c r="AS129" s="387">
        <f t="shared" ca="1" si="193"/>
        <v>0</v>
      </c>
      <c r="AT129" s="387">
        <f t="shared" ca="1" si="194"/>
        <v>0</v>
      </c>
      <c r="AU129" s="387">
        <f t="shared" ca="1" si="194"/>
        <v>0</v>
      </c>
      <c r="AV129" s="387">
        <f t="shared" ca="1" si="194"/>
        <v>0</v>
      </c>
      <c r="AW129" s="387">
        <f t="shared" ca="1" si="194"/>
        <v>0</v>
      </c>
      <c r="AX129" s="387">
        <f t="shared" ca="1" si="194"/>
        <v>0</v>
      </c>
      <c r="AY129" s="387">
        <f t="shared" ca="1" si="194"/>
        <v>0</v>
      </c>
      <c r="AZ129" s="387">
        <f t="shared" ca="1" si="194"/>
        <v>0</v>
      </c>
      <c r="BA129" s="387">
        <f t="shared" ca="1" si="194"/>
        <v>0</v>
      </c>
      <c r="BB129" s="387">
        <f t="shared" ca="1" si="194"/>
        <v>0</v>
      </c>
      <c r="BC129" s="387">
        <f t="shared" ca="1" si="194"/>
        <v>0</v>
      </c>
      <c r="BD129" s="387">
        <f t="shared" ca="1" si="195"/>
        <v>0</v>
      </c>
      <c r="BE129" s="387">
        <f t="shared" ca="1" si="195"/>
        <v>0</v>
      </c>
      <c r="BF129" s="387">
        <f t="shared" ca="1" si="195"/>
        <v>0</v>
      </c>
      <c r="BG129" s="387">
        <f t="shared" ca="1" si="195"/>
        <v>0</v>
      </c>
      <c r="BH129" s="387">
        <f t="shared" ca="1" si="195"/>
        <v>0</v>
      </c>
      <c r="BI129" s="387">
        <f t="shared" ca="1" si="195"/>
        <v>0</v>
      </c>
      <c r="BJ129" s="387">
        <f t="shared" ca="1" si="195"/>
        <v>0</v>
      </c>
      <c r="BK129" s="387">
        <f t="shared" ca="1" si="195"/>
        <v>0</v>
      </c>
      <c r="BL129" s="387">
        <f t="shared" ca="1" si="195"/>
        <v>0</v>
      </c>
      <c r="BM129" s="387">
        <f t="shared" ca="1" si="195"/>
        <v>0</v>
      </c>
      <c r="BN129" s="387">
        <f t="shared" ca="1" si="196"/>
        <v>0</v>
      </c>
      <c r="BO129" s="387">
        <f t="shared" ca="1" si="196"/>
        <v>0</v>
      </c>
      <c r="BP129" s="387">
        <f t="shared" ca="1" si="196"/>
        <v>0</v>
      </c>
      <c r="BQ129" s="387">
        <f t="shared" ca="1" si="196"/>
        <v>0</v>
      </c>
      <c r="BR129" s="387">
        <f t="shared" ca="1" si="196"/>
        <v>0</v>
      </c>
      <c r="BS129" s="387">
        <f t="shared" ca="1" si="196"/>
        <v>0</v>
      </c>
      <c r="BT129" s="387">
        <f t="shared" ca="1" si="196"/>
        <v>0</v>
      </c>
      <c r="BU129" s="387">
        <f t="shared" ca="1" si="196"/>
        <v>0</v>
      </c>
      <c r="BV129" s="387">
        <f t="shared" ca="1" si="196"/>
        <v>0</v>
      </c>
      <c r="BW129" s="387">
        <f t="shared" ca="1" si="196"/>
        <v>0</v>
      </c>
      <c r="BX129" s="387">
        <f t="shared" ca="1" si="196"/>
        <v>0</v>
      </c>
      <c r="BY129" s="387">
        <f t="shared" ca="1" si="196"/>
        <v>0</v>
      </c>
      <c r="BZ129" s="387">
        <f t="shared" ca="1" si="196"/>
        <v>0</v>
      </c>
      <c r="CA129" s="387">
        <f t="shared" ca="1" si="196"/>
        <v>0</v>
      </c>
      <c r="CF129" s="385">
        <f t="shared" ca="1" si="167"/>
        <v>0</v>
      </c>
      <c r="CG129" s="385">
        <f t="shared" ca="1" si="168"/>
        <v>0</v>
      </c>
      <c r="CH129" s="386">
        <f t="shared" si="169"/>
        <v>0</v>
      </c>
      <c r="CI129" s="386">
        <f t="shared" ca="1" si="170"/>
        <v>0</v>
      </c>
      <c r="CJ129" s="386">
        <f t="shared" ca="1" si="171"/>
        <v>0</v>
      </c>
      <c r="CK129" s="389"/>
      <c r="CL129" s="387">
        <f t="shared" ca="1" si="197"/>
        <v>0</v>
      </c>
      <c r="CM129" s="387">
        <f t="shared" ca="1" si="197"/>
        <v>0</v>
      </c>
      <c r="CN129" s="387">
        <f t="shared" ca="1" si="197"/>
        <v>0</v>
      </c>
      <c r="CO129" s="387">
        <f t="shared" ca="1" si="197"/>
        <v>0</v>
      </c>
      <c r="CP129" s="387">
        <f t="shared" ca="1" si="197"/>
        <v>0</v>
      </c>
      <c r="CQ129" s="387">
        <f t="shared" ca="1" si="197"/>
        <v>0</v>
      </c>
      <c r="CR129" s="387">
        <f t="shared" ca="1" si="197"/>
        <v>0</v>
      </c>
      <c r="CS129" s="387">
        <f t="shared" ca="1" si="197"/>
        <v>0</v>
      </c>
      <c r="CT129" s="387">
        <f t="shared" ca="1" si="197"/>
        <v>0</v>
      </c>
      <c r="CU129" s="387">
        <f t="shared" ca="1" si="197"/>
        <v>0</v>
      </c>
      <c r="CV129" s="387">
        <f t="shared" ca="1" si="198"/>
        <v>0</v>
      </c>
      <c r="CW129" s="387">
        <f t="shared" ca="1" si="198"/>
        <v>0</v>
      </c>
      <c r="CX129" s="387">
        <f t="shared" ca="1" si="198"/>
        <v>0</v>
      </c>
      <c r="CY129" s="387">
        <f t="shared" ca="1" si="198"/>
        <v>0</v>
      </c>
      <c r="CZ129" s="387">
        <f t="shared" ca="1" si="198"/>
        <v>0</v>
      </c>
      <c r="DA129" s="387">
        <f t="shared" ca="1" si="198"/>
        <v>0</v>
      </c>
      <c r="DB129" s="387">
        <f t="shared" ca="1" si="198"/>
        <v>0</v>
      </c>
      <c r="DC129" s="387">
        <f t="shared" ca="1" si="198"/>
        <v>0</v>
      </c>
      <c r="DD129" s="387">
        <f t="shared" ca="1" si="198"/>
        <v>0</v>
      </c>
      <c r="DE129" s="387">
        <f t="shared" ca="1" si="198"/>
        <v>0</v>
      </c>
      <c r="DF129" s="387">
        <f t="shared" ca="1" si="199"/>
        <v>0</v>
      </c>
      <c r="DG129" s="387">
        <f t="shared" ca="1" si="199"/>
        <v>0</v>
      </c>
      <c r="DH129" s="387">
        <f t="shared" ca="1" si="199"/>
        <v>0</v>
      </c>
      <c r="DI129" s="387">
        <f t="shared" ca="1" si="199"/>
        <v>0</v>
      </c>
      <c r="DJ129" s="387">
        <f t="shared" ca="1" si="199"/>
        <v>0</v>
      </c>
      <c r="DK129" s="387">
        <f t="shared" ca="1" si="199"/>
        <v>0</v>
      </c>
      <c r="DL129" s="387">
        <f t="shared" ca="1" si="199"/>
        <v>0</v>
      </c>
      <c r="DM129" s="387">
        <f t="shared" ca="1" si="199"/>
        <v>0</v>
      </c>
      <c r="DN129" s="387">
        <f t="shared" ca="1" si="199"/>
        <v>0</v>
      </c>
      <c r="DO129" s="387">
        <f t="shared" ca="1" si="199"/>
        <v>0</v>
      </c>
      <c r="DP129" s="387">
        <f t="shared" ca="1" si="200"/>
        <v>0</v>
      </c>
      <c r="DQ129" s="387">
        <f t="shared" ca="1" si="200"/>
        <v>0</v>
      </c>
      <c r="DR129" s="387">
        <f t="shared" ca="1" si="200"/>
        <v>0</v>
      </c>
      <c r="DS129" s="387">
        <f t="shared" ca="1" si="200"/>
        <v>0</v>
      </c>
      <c r="DT129" s="387">
        <f t="shared" ca="1" si="200"/>
        <v>0</v>
      </c>
      <c r="DU129" s="387">
        <f t="shared" ca="1" si="200"/>
        <v>0</v>
      </c>
      <c r="DV129" s="387">
        <f t="shared" ca="1" si="200"/>
        <v>0</v>
      </c>
      <c r="DW129" s="387">
        <f t="shared" ca="1" si="200"/>
        <v>0</v>
      </c>
      <c r="DX129" s="387">
        <f t="shared" ca="1" si="200"/>
        <v>0</v>
      </c>
      <c r="DY129" s="387">
        <f t="shared" ca="1" si="200"/>
        <v>0</v>
      </c>
      <c r="DZ129" s="387">
        <f t="shared" ca="1" si="201"/>
        <v>0</v>
      </c>
      <c r="EA129" s="387">
        <f t="shared" ca="1" si="201"/>
        <v>0</v>
      </c>
      <c r="EB129" s="387">
        <f t="shared" ca="1" si="201"/>
        <v>0</v>
      </c>
      <c r="EC129" s="387">
        <f t="shared" ca="1" si="201"/>
        <v>0</v>
      </c>
      <c r="ED129" s="387">
        <f t="shared" ca="1" si="201"/>
        <v>0</v>
      </c>
      <c r="EE129" s="387">
        <f t="shared" ca="1" si="201"/>
        <v>0</v>
      </c>
      <c r="EF129" s="387">
        <f t="shared" ca="1" si="201"/>
        <v>0</v>
      </c>
      <c r="EG129" s="387">
        <f t="shared" ca="1" si="201"/>
        <v>0</v>
      </c>
      <c r="EH129" s="387">
        <f t="shared" ca="1" si="201"/>
        <v>0</v>
      </c>
      <c r="EI129" s="387">
        <f t="shared" ca="1" si="201"/>
        <v>0</v>
      </c>
      <c r="EJ129" s="387">
        <f t="shared" ca="1" si="201"/>
        <v>0</v>
      </c>
      <c r="EK129" s="387">
        <f t="shared" ca="1" si="201"/>
        <v>0</v>
      </c>
      <c r="EL129" s="387">
        <f t="shared" ca="1" si="201"/>
        <v>0</v>
      </c>
      <c r="EM129" s="387">
        <f t="shared" ca="1" si="201"/>
        <v>0</v>
      </c>
      <c r="EO129" s="695">
        <f t="shared" si="128"/>
        <v>1</v>
      </c>
      <c r="EP129" s="119">
        <f t="shared" si="129"/>
        <v>1</v>
      </c>
    </row>
    <row r="130" spans="1:146">
      <c r="A130" s="122">
        <v>123</v>
      </c>
      <c r="B130" s="551"/>
      <c r="C130" s="529"/>
      <c r="D130" s="530"/>
      <c r="E130" s="530"/>
      <c r="F130" s="531"/>
      <c r="G130" s="532" t="s">
        <v>381</v>
      </c>
      <c r="H130" s="529"/>
      <c r="I130" s="540"/>
      <c r="J130" s="540"/>
      <c r="K130" s="539"/>
      <c r="L130" s="747">
        <f>IF(ISBLANK(K130),,IF(K130&lt;'Grille des taux interet'!$B$2,'Grille des taux interet'!$C$2,IF(K130&lt;'Grille des taux interet'!$B$3,'Grille des taux interet'!$C$3,IF(K130&lt;'Grille des taux interet'!B$4,'Grille des taux interet'!$C$4,IF(K130&lt;='Grille des taux interet'!$B$5,'Grille des taux interet'!$C$5,"RIEN")))))</f>
        <v>0</v>
      </c>
      <c r="M130" s="602">
        <f t="shared" si="160"/>
        <v>0</v>
      </c>
      <c r="N130" s="663" t="str">
        <f t="shared" si="127"/>
        <v/>
      </c>
      <c r="O130" s="649"/>
      <c r="P130" s="649"/>
      <c r="Q130" s="649"/>
      <c r="R130" s="649"/>
      <c r="S130" s="656"/>
      <c r="T130" s="385">
        <f t="shared" ca="1" si="161"/>
        <v>0</v>
      </c>
      <c r="U130" s="385">
        <f t="shared" ca="1" si="162"/>
        <v>0</v>
      </c>
      <c r="V130" s="386">
        <f t="shared" si="163"/>
        <v>0</v>
      </c>
      <c r="W130" s="386">
        <f t="shared" ca="1" si="164"/>
        <v>0</v>
      </c>
      <c r="X130" s="386">
        <f t="shared" ca="1" si="165"/>
        <v>0</v>
      </c>
      <c r="Y130" s="389">
        <f t="shared" si="166"/>
        <v>1900</v>
      </c>
      <c r="Z130" s="387">
        <f t="shared" ca="1" si="192"/>
        <v>0</v>
      </c>
      <c r="AA130" s="387">
        <f t="shared" ca="1" si="192"/>
        <v>0</v>
      </c>
      <c r="AB130" s="387">
        <f t="shared" ca="1" si="192"/>
        <v>0</v>
      </c>
      <c r="AC130" s="387">
        <f t="shared" ca="1" si="192"/>
        <v>0</v>
      </c>
      <c r="AD130" s="387">
        <f t="shared" ca="1" si="192"/>
        <v>0</v>
      </c>
      <c r="AE130" s="387">
        <f t="shared" ca="1" si="192"/>
        <v>0</v>
      </c>
      <c r="AF130" s="387">
        <f t="shared" ca="1" si="192"/>
        <v>0</v>
      </c>
      <c r="AG130" s="387">
        <f t="shared" ca="1" si="192"/>
        <v>0</v>
      </c>
      <c r="AH130" s="387">
        <f t="shared" ca="1" si="192"/>
        <v>0</v>
      </c>
      <c r="AI130" s="387">
        <f t="shared" ca="1" si="192"/>
        <v>0</v>
      </c>
      <c r="AJ130" s="387">
        <f t="shared" ca="1" si="193"/>
        <v>0</v>
      </c>
      <c r="AK130" s="387">
        <f t="shared" ca="1" si="193"/>
        <v>0</v>
      </c>
      <c r="AL130" s="387">
        <f t="shared" ca="1" si="193"/>
        <v>0</v>
      </c>
      <c r="AM130" s="387">
        <f t="shared" ca="1" si="193"/>
        <v>0</v>
      </c>
      <c r="AN130" s="387">
        <f t="shared" ca="1" si="193"/>
        <v>0</v>
      </c>
      <c r="AO130" s="387">
        <f t="shared" ca="1" si="193"/>
        <v>0</v>
      </c>
      <c r="AP130" s="387">
        <f t="shared" ca="1" si="193"/>
        <v>0</v>
      </c>
      <c r="AQ130" s="387">
        <f t="shared" ca="1" si="193"/>
        <v>0</v>
      </c>
      <c r="AR130" s="387">
        <f t="shared" ca="1" si="193"/>
        <v>0</v>
      </c>
      <c r="AS130" s="387">
        <f t="shared" ca="1" si="193"/>
        <v>0</v>
      </c>
      <c r="AT130" s="387">
        <f t="shared" ca="1" si="194"/>
        <v>0</v>
      </c>
      <c r="AU130" s="387">
        <f t="shared" ca="1" si="194"/>
        <v>0</v>
      </c>
      <c r="AV130" s="387">
        <f t="shared" ca="1" si="194"/>
        <v>0</v>
      </c>
      <c r="AW130" s="387">
        <f t="shared" ca="1" si="194"/>
        <v>0</v>
      </c>
      <c r="AX130" s="387">
        <f t="shared" ca="1" si="194"/>
        <v>0</v>
      </c>
      <c r="AY130" s="387">
        <f t="shared" ca="1" si="194"/>
        <v>0</v>
      </c>
      <c r="AZ130" s="387">
        <f t="shared" ca="1" si="194"/>
        <v>0</v>
      </c>
      <c r="BA130" s="387">
        <f t="shared" ca="1" si="194"/>
        <v>0</v>
      </c>
      <c r="BB130" s="387">
        <f t="shared" ca="1" si="194"/>
        <v>0</v>
      </c>
      <c r="BC130" s="387">
        <f t="shared" ca="1" si="194"/>
        <v>0</v>
      </c>
      <c r="BD130" s="387">
        <f t="shared" ca="1" si="195"/>
        <v>0</v>
      </c>
      <c r="BE130" s="387">
        <f t="shared" ca="1" si="195"/>
        <v>0</v>
      </c>
      <c r="BF130" s="387">
        <f t="shared" ca="1" si="195"/>
        <v>0</v>
      </c>
      <c r="BG130" s="387">
        <f t="shared" ca="1" si="195"/>
        <v>0</v>
      </c>
      <c r="BH130" s="387">
        <f t="shared" ca="1" si="195"/>
        <v>0</v>
      </c>
      <c r="BI130" s="387">
        <f t="shared" ca="1" si="195"/>
        <v>0</v>
      </c>
      <c r="BJ130" s="387">
        <f t="shared" ca="1" si="195"/>
        <v>0</v>
      </c>
      <c r="BK130" s="387">
        <f t="shared" ca="1" si="195"/>
        <v>0</v>
      </c>
      <c r="BL130" s="387">
        <f t="shared" ca="1" si="195"/>
        <v>0</v>
      </c>
      <c r="BM130" s="387">
        <f t="shared" ca="1" si="195"/>
        <v>0</v>
      </c>
      <c r="BN130" s="387">
        <f t="shared" ca="1" si="196"/>
        <v>0</v>
      </c>
      <c r="BO130" s="387">
        <f t="shared" ca="1" si="196"/>
        <v>0</v>
      </c>
      <c r="BP130" s="387">
        <f t="shared" ca="1" si="196"/>
        <v>0</v>
      </c>
      <c r="BQ130" s="387">
        <f t="shared" ca="1" si="196"/>
        <v>0</v>
      </c>
      <c r="BR130" s="387">
        <f t="shared" ca="1" si="196"/>
        <v>0</v>
      </c>
      <c r="BS130" s="387">
        <f t="shared" ca="1" si="196"/>
        <v>0</v>
      </c>
      <c r="BT130" s="387">
        <f t="shared" ca="1" si="196"/>
        <v>0</v>
      </c>
      <c r="BU130" s="387">
        <f t="shared" ca="1" si="196"/>
        <v>0</v>
      </c>
      <c r="BV130" s="387">
        <f t="shared" ca="1" si="196"/>
        <v>0</v>
      </c>
      <c r="BW130" s="387">
        <f t="shared" ca="1" si="196"/>
        <v>0</v>
      </c>
      <c r="BX130" s="387">
        <f t="shared" ca="1" si="196"/>
        <v>0</v>
      </c>
      <c r="BY130" s="387">
        <f t="shared" ca="1" si="196"/>
        <v>0</v>
      </c>
      <c r="BZ130" s="387">
        <f t="shared" ca="1" si="196"/>
        <v>0</v>
      </c>
      <c r="CA130" s="387">
        <f t="shared" ca="1" si="196"/>
        <v>0</v>
      </c>
      <c r="CF130" s="385">
        <f t="shared" ca="1" si="167"/>
        <v>0</v>
      </c>
      <c r="CG130" s="385">
        <f t="shared" ca="1" si="168"/>
        <v>0</v>
      </c>
      <c r="CH130" s="386">
        <f t="shared" si="169"/>
        <v>0</v>
      </c>
      <c r="CI130" s="386">
        <f t="shared" ca="1" si="170"/>
        <v>0</v>
      </c>
      <c r="CJ130" s="386">
        <f t="shared" ca="1" si="171"/>
        <v>0</v>
      </c>
      <c r="CK130" s="389"/>
      <c r="CL130" s="387">
        <f t="shared" ca="1" si="197"/>
        <v>0</v>
      </c>
      <c r="CM130" s="387">
        <f t="shared" ca="1" si="197"/>
        <v>0</v>
      </c>
      <c r="CN130" s="387">
        <f t="shared" ca="1" si="197"/>
        <v>0</v>
      </c>
      <c r="CO130" s="387">
        <f t="shared" ca="1" si="197"/>
        <v>0</v>
      </c>
      <c r="CP130" s="387">
        <f t="shared" ca="1" si="197"/>
        <v>0</v>
      </c>
      <c r="CQ130" s="387">
        <f t="shared" ca="1" si="197"/>
        <v>0</v>
      </c>
      <c r="CR130" s="387">
        <f t="shared" ca="1" si="197"/>
        <v>0</v>
      </c>
      <c r="CS130" s="387">
        <f t="shared" ca="1" si="197"/>
        <v>0</v>
      </c>
      <c r="CT130" s="387">
        <f t="shared" ca="1" si="197"/>
        <v>0</v>
      </c>
      <c r="CU130" s="387">
        <f t="shared" ca="1" si="197"/>
        <v>0</v>
      </c>
      <c r="CV130" s="387">
        <f t="shared" ca="1" si="198"/>
        <v>0</v>
      </c>
      <c r="CW130" s="387">
        <f t="shared" ca="1" si="198"/>
        <v>0</v>
      </c>
      <c r="CX130" s="387">
        <f t="shared" ca="1" si="198"/>
        <v>0</v>
      </c>
      <c r="CY130" s="387">
        <f t="shared" ca="1" si="198"/>
        <v>0</v>
      </c>
      <c r="CZ130" s="387">
        <f t="shared" ca="1" si="198"/>
        <v>0</v>
      </c>
      <c r="DA130" s="387">
        <f t="shared" ca="1" si="198"/>
        <v>0</v>
      </c>
      <c r="DB130" s="387">
        <f t="shared" ca="1" si="198"/>
        <v>0</v>
      </c>
      <c r="DC130" s="387">
        <f t="shared" ca="1" si="198"/>
        <v>0</v>
      </c>
      <c r="DD130" s="387">
        <f t="shared" ca="1" si="198"/>
        <v>0</v>
      </c>
      <c r="DE130" s="387">
        <f t="shared" ca="1" si="198"/>
        <v>0</v>
      </c>
      <c r="DF130" s="387">
        <f t="shared" ca="1" si="199"/>
        <v>0</v>
      </c>
      <c r="DG130" s="387">
        <f t="shared" ca="1" si="199"/>
        <v>0</v>
      </c>
      <c r="DH130" s="387">
        <f t="shared" ca="1" si="199"/>
        <v>0</v>
      </c>
      <c r="DI130" s="387">
        <f t="shared" ca="1" si="199"/>
        <v>0</v>
      </c>
      <c r="DJ130" s="387">
        <f t="shared" ca="1" si="199"/>
        <v>0</v>
      </c>
      <c r="DK130" s="387">
        <f t="shared" ca="1" si="199"/>
        <v>0</v>
      </c>
      <c r="DL130" s="387">
        <f t="shared" ca="1" si="199"/>
        <v>0</v>
      </c>
      <c r="DM130" s="387">
        <f t="shared" ca="1" si="199"/>
        <v>0</v>
      </c>
      <c r="DN130" s="387">
        <f t="shared" ca="1" si="199"/>
        <v>0</v>
      </c>
      <c r="DO130" s="387">
        <f t="shared" ca="1" si="199"/>
        <v>0</v>
      </c>
      <c r="DP130" s="387">
        <f t="shared" ca="1" si="200"/>
        <v>0</v>
      </c>
      <c r="DQ130" s="387">
        <f t="shared" ca="1" si="200"/>
        <v>0</v>
      </c>
      <c r="DR130" s="387">
        <f t="shared" ca="1" si="200"/>
        <v>0</v>
      </c>
      <c r="DS130" s="387">
        <f t="shared" ca="1" si="200"/>
        <v>0</v>
      </c>
      <c r="DT130" s="387">
        <f t="shared" ca="1" si="200"/>
        <v>0</v>
      </c>
      <c r="DU130" s="387">
        <f t="shared" ca="1" si="200"/>
        <v>0</v>
      </c>
      <c r="DV130" s="387">
        <f t="shared" ca="1" si="200"/>
        <v>0</v>
      </c>
      <c r="DW130" s="387">
        <f t="shared" ca="1" si="200"/>
        <v>0</v>
      </c>
      <c r="DX130" s="387">
        <f t="shared" ca="1" si="200"/>
        <v>0</v>
      </c>
      <c r="DY130" s="387">
        <f t="shared" ca="1" si="200"/>
        <v>0</v>
      </c>
      <c r="DZ130" s="387">
        <f t="shared" ca="1" si="201"/>
        <v>0</v>
      </c>
      <c r="EA130" s="387">
        <f t="shared" ca="1" si="201"/>
        <v>0</v>
      </c>
      <c r="EB130" s="387">
        <f t="shared" ca="1" si="201"/>
        <v>0</v>
      </c>
      <c r="EC130" s="387">
        <f t="shared" ca="1" si="201"/>
        <v>0</v>
      </c>
      <c r="ED130" s="387">
        <f t="shared" ca="1" si="201"/>
        <v>0</v>
      </c>
      <c r="EE130" s="387">
        <f t="shared" ca="1" si="201"/>
        <v>0</v>
      </c>
      <c r="EF130" s="387">
        <f t="shared" ca="1" si="201"/>
        <v>0</v>
      </c>
      <c r="EG130" s="387">
        <f t="shared" ca="1" si="201"/>
        <v>0</v>
      </c>
      <c r="EH130" s="387">
        <f t="shared" ca="1" si="201"/>
        <v>0</v>
      </c>
      <c r="EI130" s="387">
        <f t="shared" ca="1" si="201"/>
        <v>0</v>
      </c>
      <c r="EJ130" s="387">
        <f t="shared" ca="1" si="201"/>
        <v>0</v>
      </c>
      <c r="EK130" s="387">
        <f t="shared" ca="1" si="201"/>
        <v>0</v>
      </c>
      <c r="EL130" s="387">
        <f t="shared" ca="1" si="201"/>
        <v>0</v>
      </c>
      <c r="EM130" s="387">
        <f t="shared" ca="1" si="201"/>
        <v>0</v>
      </c>
      <c r="EO130" s="695">
        <f t="shared" si="128"/>
        <v>1</v>
      </c>
      <c r="EP130" s="119">
        <f t="shared" si="129"/>
        <v>1</v>
      </c>
    </row>
    <row r="131" spans="1:146">
      <c r="A131" s="122">
        <v>124</v>
      </c>
      <c r="B131" s="551"/>
      <c r="C131" s="529"/>
      <c r="D131" s="530"/>
      <c r="E131" s="530"/>
      <c r="F131" s="531"/>
      <c r="G131" s="532" t="s">
        <v>381</v>
      </c>
      <c r="H131" s="529"/>
      <c r="I131" s="540"/>
      <c r="J131" s="540"/>
      <c r="K131" s="539"/>
      <c r="L131" s="747">
        <f>IF(ISBLANK(K131),,IF(K131&lt;'Grille des taux interet'!$B$2,'Grille des taux interet'!$C$2,IF(K131&lt;'Grille des taux interet'!$B$3,'Grille des taux interet'!$C$3,IF(K131&lt;'Grille des taux interet'!B$4,'Grille des taux interet'!$C$4,IF(K131&lt;='Grille des taux interet'!$B$5,'Grille des taux interet'!$C$5,"RIEN")))))</f>
        <v>0</v>
      </c>
      <c r="M131" s="602">
        <f t="shared" si="160"/>
        <v>0</v>
      </c>
      <c r="N131" s="663" t="str">
        <f t="shared" si="127"/>
        <v/>
      </c>
      <c r="O131" s="649"/>
      <c r="P131" s="649"/>
      <c r="Q131" s="649"/>
      <c r="R131" s="649"/>
      <c r="S131" s="656"/>
      <c r="T131" s="385">
        <f t="shared" ca="1" si="161"/>
        <v>0</v>
      </c>
      <c r="U131" s="385">
        <f t="shared" ca="1" si="162"/>
        <v>0</v>
      </c>
      <c r="V131" s="386">
        <f t="shared" si="163"/>
        <v>0</v>
      </c>
      <c r="W131" s="386">
        <f t="shared" ca="1" si="164"/>
        <v>0</v>
      </c>
      <c r="X131" s="386">
        <f t="shared" ca="1" si="165"/>
        <v>0</v>
      </c>
      <c r="Y131" s="389">
        <f t="shared" si="166"/>
        <v>1900</v>
      </c>
      <c r="Z131" s="387">
        <f t="shared" ca="1" si="192"/>
        <v>0</v>
      </c>
      <c r="AA131" s="387">
        <f t="shared" ca="1" si="192"/>
        <v>0</v>
      </c>
      <c r="AB131" s="387">
        <f t="shared" ca="1" si="192"/>
        <v>0</v>
      </c>
      <c r="AC131" s="387">
        <f t="shared" ca="1" si="192"/>
        <v>0</v>
      </c>
      <c r="AD131" s="387">
        <f t="shared" ca="1" si="192"/>
        <v>0</v>
      </c>
      <c r="AE131" s="387">
        <f t="shared" ca="1" si="192"/>
        <v>0</v>
      </c>
      <c r="AF131" s="387">
        <f t="shared" ca="1" si="192"/>
        <v>0</v>
      </c>
      <c r="AG131" s="387">
        <f t="shared" ca="1" si="192"/>
        <v>0</v>
      </c>
      <c r="AH131" s="387">
        <f t="shared" ca="1" si="192"/>
        <v>0</v>
      </c>
      <c r="AI131" s="387">
        <f t="shared" ca="1" si="192"/>
        <v>0</v>
      </c>
      <c r="AJ131" s="387">
        <f t="shared" ca="1" si="193"/>
        <v>0</v>
      </c>
      <c r="AK131" s="387">
        <f t="shared" ca="1" si="193"/>
        <v>0</v>
      </c>
      <c r="AL131" s="387">
        <f t="shared" ca="1" si="193"/>
        <v>0</v>
      </c>
      <c r="AM131" s="387">
        <f t="shared" ca="1" si="193"/>
        <v>0</v>
      </c>
      <c r="AN131" s="387">
        <f t="shared" ca="1" si="193"/>
        <v>0</v>
      </c>
      <c r="AO131" s="387">
        <f t="shared" ca="1" si="193"/>
        <v>0</v>
      </c>
      <c r="AP131" s="387">
        <f t="shared" ca="1" si="193"/>
        <v>0</v>
      </c>
      <c r="AQ131" s="387">
        <f t="shared" ca="1" si="193"/>
        <v>0</v>
      </c>
      <c r="AR131" s="387">
        <f t="shared" ca="1" si="193"/>
        <v>0</v>
      </c>
      <c r="AS131" s="387">
        <f t="shared" ca="1" si="193"/>
        <v>0</v>
      </c>
      <c r="AT131" s="387">
        <f t="shared" ca="1" si="194"/>
        <v>0</v>
      </c>
      <c r="AU131" s="387">
        <f t="shared" ca="1" si="194"/>
        <v>0</v>
      </c>
      <c r="AV131" s="387">
        <f t="shared" ca="1" si="194"/>
        <v>0</v>
      </c>
      <c r="AW131" s="387">
        <f t="shared" ca="1" si="194"/>
        <v>0</v>
      </c>
      <c r="AX131" s="387">
        <f t="shared" ca="1" si="194"/>
        <v>0</v>
      </c>
      <c r="AY131" s="387">
        <f t="shared" ca="1" si="194"/>
        <v>0</v>
      </c>
      <c r="AZ131" s="387">
        <f t="shared" ca="1" si="194"/>
        <v>0</v>
      </c>
      <c r="BA131" s="387">
        <f t="shared" ca="1" si="194"/>
        <v>0</v>
      </c>
      <c r="BB131" s="387">
        <f t="shared" ca="1" si="194"/>
        <v>0</v>
      </c>
      <c r="BC131" s="387">
        <f t="shared" ca="1" si="194"/>
        <v>0</v>
      </c>
      <c r="BD131" s="387">
        <f t="shared" ca="1" si="195"/>
        <v>0</v>
      </c>
      <c r="BE131" s="387">
        <f t="shared" ca="1" si="195"/>
        <v>0</v>
      </c>
      <c r="BF131" s="387">
        <f t="shared" ca="1" si="195"/>
        <v>0</v>
      </c>
      <c r="BG131" s="387">
        <f t="shared" ca="1" si="195"/>
        <v>0</v>
      </c>
      <c r="BH131" s="387">
        <f t="shared" ca="1" si="195"/>
        <v>0</v>
      </c>
      <c r="BI131" s="387">
        <f t="shared" ca="1" si="195"/>
        <v>0</v>
      </c>
      <c r="BJ131" s="387">
        <f t="shared" ca="1" si="195"/>
        <v>0</v>
      </c>
      <c r="BK131" s="387">
        <f t="shared" ca="1" si="195"/>
        <v>0</v>
      </c>
      <c r="BL131" s="387">
        <f t="shared" ca="1" si="195"/>
        <v>0</v>
      </c>
      <c r="BM131" s="387">
        <f t="shared" ca="1" si="195"/>
        <v>0</v>
      </c>
      <c r="BN131" s="387">
        <f t="shared" ca="1" si="196"/>
        <v>0</v>
      </c>
      <c r="BO131" s="387">
        <f t="shared" ca="1" si="196"/>
        <v>0</v>
      </c>
      <c r="BP131" s="387">
        <f t="shared" ca="1" si="196"/>
        <v>0</v>
      </c>
      <c r="BQ131" s="387">
        <f t="shared" ca="1" si="196"/>
        <v>0</v>
      </c>
      <c r="BR131" s="387">
        <f t="shared" ca="1" si="196"/>
        <v>0</v>
      </c>
      <c r="BS131" s="387">
        <f t="shared" ca="1" si="196"/>
        <v>0</v>
      </c>
      <c r="BT131" s="387">
        <f t="shared" ca="1" si="196"/>
        <v>0</v>
      </c>
      <c r="BU131" s="387">
        <f t="shared" ca="1" si="196"/>
        <v>0</v>
      </c>
      <c r="BV131" s="387">
        <f t="shared" ca="1" si="196"/>
        <v>0</v>
      </c>
      <c r="BW131" s="387">
        <f t="shared" ca="1" si="196"/>
        <v>0</v>
      </c>
      <c r="BX131" s="387">
        <f t="shared" ca="1" si="196"/>
        <v>0</v>
      </c>
      <c r="BY131" s="387">
        <f t="shared" ca="1" si="196"/>
        <v>0</v>
      </c>
      <c r="BZ131" s="387">
        <f t="shared" ca="1" si="196"/>
        <v>0</v>
      </c>
      <c r="CA131" s="387">
        <f t="shared" ca="1" si="196"/>
        <v>0</v>
      </c>
      <c r="CF131" s="385">
        <f t="shared" ca="1" si="167"/>
        <v>0</v>
      </c>
      <c r="CG131" s="385">
        <f t="shared" ca="1" si="168"/>
        <v>0</v>
      </c>
      <c r="CH131" s="386">
        <f t="shared" si="169"/>
        <v>0</v>
      </c>
      <c r="CI131" s="386">
        <f t="shared" ca="1" si="170"/>
        <v>0</v>
      </c>
      <c r="CJ131" s="386">
        <f t="shared" ca="1" si="171"/>
        <v>0</v>
      </c>
      <c r="CK131" s="389"/>
      <c r="CL131" s="387">
        <f t="shared" ca="1" si="197"/>
        <v>0</v>
      </c>
      <c r="CM131" s="387">
        <f t="shared" ca="1" si="197"/>
        <v>0</v>
      </c>
      <c r="CN131" s="387">
        <f t="shared" ca="1" si="197"/>
        <v>0</v>
      </c>
      <c r="CO131" s="387">
        <f t="shared" ca="1" si="197"/>
        <v>0</v>
      </c>
      <c r="CP131" s="387">
        <f t="shared" ca="1" si="197"/>
        <v>0</v>
      </c>
      <c r="CQ131" s="387">
        <f t="shared" ca="1" si="197"/>
        <v>0</v>
      </c>
      <c r="CR131" s="387">
        <f t="shared" ca="1" si="197"/>
        <v>0</v>
      </c>
      <c r="CS131" s="387">
        <f t="shared" ca="1" si="197"/>
        <v>0</v>
      </c>
      <c r="CT131" s="387">
        <f t="shared" ca="1" si="197"/>
        <v>0</v>
      </c>
      <c r="CU131" s="387">
        <f t="shared" ca="1" si="197"/>
        <v>0</v>
      </c>
      <c r="CV131" s="387">
        <f t="shared" ca="1" si="198"/>
        <v>0</v>
      </c>
      <c r="CW131" s="387">
        <f t="shared" ca="1" si="198"/>
        <v>0</v>
      </c>
      <c r="CX131" s="387">
        <f t="shared" ca="1" si="198"/>
        <v>0</v>
      </c>
      <c r="CY131" s="387">
        <f t="shared" ca="1" si="198"/>
        <v>0</v>
      </c>
      <c r="CZ131" s="387">
        <f t="shared" ca="1" si="198"/>
        <v>0</v>
      </c>
      <c r="DA131" s="387">
        <f t="shared" ca="1" si="198"/>
        <v>0</v>
      </c>
      <c r="DB131" s="387">
        <f t="shared" ca="1" si="198"/>
        <v>0</v>
      </c>
      <c r="DC131" s="387">
        <f t="shared" ca="1" si="198"/>
        <v>0</v>
      </c>
      <c r="DD131" s="387">
        <f t="shared" ca="1" si="198"/>
        <v>0</v>
      </c>
      <c r="DE131" s="387">
        <f t="shared" ca="1" si="198"/>
        <v>0</v>
      </c>
      <c r="DF131" s="387">
        <f t="shared" ca="1" si="199"/>
        <v>0</v>
      </c>
      <c r="DG131" s="387">
        <f t="shared" ca="1" si="199"/>
        <v>0</v>
      </c>
      <c r="DH131" s="387">
        <f t="shared" ca="1" si="199"/>
        <v>0</v>
      </c>
      <c r="DI131" s="387">
        <f t="shared" ca="1" si="199"/>
        <v>0</v>
      </c>
      <c r="DJ131" s="387">
        <f t="shared" ca="1" si="199"/>
        <v>0</v>
      </c>
      <c r="DK131" s="387">
        <f t="shared" ca="1" si="199"/>
        <v>0</v>
      </c>
      <c r="DL131" s="387">
        <f t="shared" ca="1" si="199"/>
        <v>0</v>
      </c>
      <c r="DM131" s="387">
        <f t="shared" ca="1" si="199"/>
        <v>0</v>
      </c>
      <c r="DN131" s="387">
        <f t="shared" ca="1" si="199"/>
        <v>0</v>
      </c>
      <c r="DO131" s="387">
        <f t="shared" ca="1" si="199"/>
        <v>0</v>
      </c>
      <c r="DP131" s="387">
        <f t="shared" ca="1" si="200"/>
        <v>0</v>
      </c>
      <c r="DQ131" s="387">
        <f t="shared" ca="1" si="200"/>
        <v>0</v>
      </c>
      <c r="DR131" s="387">
        <f t="shared" ca="1" si="200"/>
        <v>0</v>
      </c>
      <c r="DS131" s="387">
        <f t="shared" ca="1" si="200"/>
        <v>0</v>
      </c>
      <c r="DT131" s="387">
        <f t="shared" ca="1" si="200"/>
        <v>0</v>
      </c>
      <c r="DU131" s="387">
        <f t="shared" ca="1" si="200"/>
        <v>0</v>
      </c>
      <c r="DV131" s="387">
        <f t="shared" ca="1" si="200"/>
        <v>0</v>
      </c>
      <c r="DW131" s="387">
        <f t="shared" ca="1" si="200"/>
        <v>0</v>
      </c>
      <c r="DX131" s="387">
        <f t="shared" ca="1" si="200"/>
        <v>0</v>
      </c>
      <c r="DY131" s="387">
        <f t="shared" ca="1" si="200"/>
        <v>0</v>
      </c>
      <c r="DZ131" s="387">
        <f t="shared" ca="1" si="201"/>
        <v>0</v>
      </c>
      <c r="EA131" s="387">
        <f t="shared" ca="1" si="201"/>
        <v>0</v>
      </c>
      <c r="EB131" s="387">
        <f t="shared" ca="1" si="201"/>
        <v>0</v>
      </c>
      <c r="EC131" s="387">
        <f t="shared" ca="1" si="201"/>
        <v>0</v>
      </c>
      <c r="ED131" s="387">
        <f t="shared" ca="1" si="201"/>
        <v>0</v>
      </c>
      <c r="EE131" s="387">
        <f t="shared" ca="1" si="201"/>
        <v>0</v>
      </c>
      <c r="EF131" s="387">
        <f t="shared" ca="1" si="201"/>
        <v>0</v>
      </c>
      <c r="EG131" s="387">
        <f t="shared" ca="1" si="201"/>
        <v>0</v>
      </c>
      <c r="EH131" s="387">
        <f t="shared" ca="1" si="201"/>
        <v>0</v>
      </c>
      <c r="EI131" s="387">
        <f t="shared" ca="1" si="201"/>
        <v>0</v>
      </c>
      <c r="EJ131" s="387">
        <f t="shared" ca="1" si="201"/>
        <v>0</v>
      </c>
      <c r="EK131" s="387">
        <f t="shared" ca="1" si="201"/>
        <v>0</v>
      </c>
      <c r="EL131" s="387">
        <f t="shared" ca="1" si="201"/>
        <v>0</v>
      </c>
      <c r="EM131" s="387">
        <f t="shared" ca="1" si="201"/>
        <v>0</v>
      </c>
      <c r="EO131" s="695">
        <f t="shared" si="128"/>
        <v>1</v>
      </c>
      <c r="EP131" s="119">
        <f t="shared" si="129"/>
        <v>1</v>
      </c>
    </row>
    <row r="132" spans="1:146">
      <c r="A132" s="122">
        <v>125</v>
      </c>
      <c r="B132" s="551"/>
      <c r="C132" s="529"/>
      <c r="D132" s="530"/>
      <c r="E132" s="530"/>
      <c r="F132" s="531"/>
      <c r="G132" s="532" t="s">
        <v>381</v>
      </c>
      <c r="H132" s="529"/>
      <c r="I132" s="540"/>
      <c r="J132" s="540"/>
      <c r="K132" s="539"/>
      <c r="L132" s="747">
        <f>IF(ISBLANK(K132),,IF(K132&lt;'Grille des taux interet'!$B$2,'Grille des taux interet'!$C$2,IF(K132&lt;'Grille des taux interet'!$B$3,'Grille des taux interet'!$C$3,IF(K132&lt;'Grille des taux interet'!B$4,'Grille des taux interet'!$C$4,IF(K132&lt;='Grille des taux interet'!$B$5,'Grille des taux interet'!$C$5,"RIEN")))))</f>
        <v>0</v>
      </c>
      <c r="M132" s="602">
        <f t="shared" si="160"/>
        <v>0</v>
      </c>
      <c r="N132" s="663" t="str">
        <f t="shared" si="127"/>
        <v/>
      </c>
      <c r="O132" s="649"/>
      <c r="P132" s="649"/>
      <c r="Q132" s="649"/>
      <c r="R132" s="649"/>
      <c r="S132" s="656"/>
      <c r="T132" s="385">
        <f t="shared" ca="1" si="161"/>
        <v>0</v>
      </c>
      <c r="U132" s="385">
        <f t="shared" ca="1" si="162"/>
        <v>0</v>
      </c>
      <c r="V132" s="386">
        <f t="shared" si="163"/>
        <v>0</v>
      </c>
      <c r="W132" s="386">
        <f t="shared" ca="1" si="164"/>
        <v>0</v>
      </c>
      <c r="X132" s="386">
        <f t="shared" ca="1" si="165"/>
        <v>0</v>
      </c>
      <c r="Y132" s="389">
        <f t="shared" si="166"/>
        <v>1900</v>
      </c>
      <c r="Z132" s="387">
        <f t="shared" ca="1" si="192"/>
        <v>0</v>
      </c>
      <c r="AA132" s="387">
        <f t="shared" ca="1" si="192"/>
        <v>0</v>
      </c>
      <c r="AB132" s="387">
        <f t="shared" ca="1" si="192"/>
        <v>0</v>
      </c>
      <c r="AC132" s="387">
        <f t="shared" ca="1" si="192"/>
        <v>0</v>
      </c>
      <c r="AD132" s="387">
        <f t="shared" ca="1" si="192"/>
        <v>0</v>
      </c>
      <c r="AE132" s="387">
        <f t="shared" ca="1" si="192"/>
        <v>0</v>
      </c>
      <c r="AF132" s="387">
        <f t="shared" ca="1" si="192"/>
        <v>0</v>
      </c>
      <c r="AG132" s="387">
        <f t="shared" ca="1" si="192"/>
        <v>0</v>
      </c>
      <c r="AH132" s="387">
        <f t="shared" ca="1" si="192"/>
        <v>0</v>
      </c>
      <c r="AI132" s="387">
        <f t="shared" ca="1" si="192"/>
        <v>0</v>
      </c>
      <c r="AJ132" s="387">
        <f t="shared" ca="1" si="193"/>
        <v>0</v>
      </c>
      <c r="AK132" s="387">
        <f t="shared" ca="1" si="193"/>
        <v>0</v>
      </c>
      <c r="AL132" s="387">
        <f t="shared" ca="1" si="193"/>
        <v>0</v>
      </c>
      <c r="AM132" s="387">
        <f t="shared" ca="1" si="193"/>
        <v>0</v>
      </c>
      <c r="AN132" s="387">
        <f t="shared" ca="1" si="193"/>
        <v>0</v>
      </c>
      <c r="AO132" s="387">
        <f t="shared" ca="1" si="193"/>
        <v>0</v>
      </c>
      <c r="AP132" s="387">
        <f t="shared" ca="1" si="193"/>
        <v>0</v>
      </c>
      <c r="AQ132" s="387">
        <f t="shared" ca="1" si="193"/>
        <v>0</v>
      </c>
      <c r="AR132" s="387">
        <f t="shared" ca="1" si="193"/>
        <v>0</v>
      </c>
      <c r="AS132" s="387">
        <f t="shared" ca="1" si="193"/>
        <v>0</v>
      </c>
      <c r="AT132" s="387">
        <f t="shared" ca="1" si="194"/>
        <v>0</v>
      </c>
      <c r="AU132" s="387">
        <f t="shared" ca="1" si="194"/>
        <v>0</v>
      </c>
      <c r="AV132" s="387">
        <f t="shared" ca="1" si="194"/>
        <v>0</v>
      </c>
      <c r="AW132" s="387">
        <f t="shared" ca="1" si="194"/>
        <v>0</v>
      </c>
      <c r="AX132" s="387">
        <f t="shared" ca="1" si="194"/>
        <v>0</v>
      </c>
      <c r="AY132" s="387">
        <f t="shared" ca="1" si="194"/>
        <v>0</v>
      </c>
      <c r="AZ132" s="387">
        <f t="shared" ca="1" si="194"/>
        <v>0</v>
      </c>
      <c r="BA132" s="387">
        <f t="shared" ca="1" si="194"/>
        <v>0</v>
      </c>
      <c r="BB132" s="387">
        <f t="shared" ca="1" si="194"/>
        <v>0</v>
      </c>
      <c r="BC132" s="387">
        <f t="shared" ca="1" si="194"/>
        <v>0</v>
      </c>
      <c r="BD132" s="387">
        <f t="shared" ca="1" si="195"/>
        <v>0</v>
      </c>
      <c r="BE132" s="387">
        <f t="shared" ca="1" si="195"/>
        <v>0</v>
      </c>
      <c r="BF132" s="387">
        <f t="shared" ca="1" si="195"/>
        <v>0</v>
      </c>
      <c r="BG132" s="387">
        <f t="shared" ca="1" si="195"/>
        <v>0</v>
      </c>
      <c r="BH132" s="387">
        <f t="shared" ca="1" si="195"/>
        <v>0</v>
      </c>
      <c r="BI132" s="387">
        <f t="shared" ca="1" si="195"/>
        <v>0</v>
      </c>
      <c r="BJ132" s="387">
        <f t="shared" ca="1" si="195"/>
        <v>0</v>
      </c>
      <c r="BK132" s="387">
        <f t="shared" ca="1" si="195"/>
        <v>0</v>
      </c>
      <c r="BL132" s="387">
        <f t="shared" ca="1" si="195"/>
        <v>0</v>
      </c>
      <c r="BM132" s="387">
        <f t="shared" ca="1" si="195"/>
        <v>0</v>
      </c>
      <c r="BN132" s="387">
        <f t="shared" ca="1" si="196"/>
        <v>0</v>
      </c>
      <c r="BO132" s="387">
        <f t="shared" ca="1" si="196"/>
        <v>0</v>
      </c>
      <c r="BP132" s="387">
        <f t="shared" ca="1" si="196"/>
        <v>0</v>
      </c>
      <c r="BQ132" s="387">
        <f t="shared" ca="1" si="196"/>
        <v>0</v>
      </c>
      <c r="BR132" s="387">
        <f t="shared" ca="1" si="196"/>
        <v>0</v>
      </c>
      <c r="BS132" s="387">
        <f t="shared" ca="1" si="196"/>
        <v>0</v>
      </c>
      <c r="BT132" s="387">
        <f t="shared" ca="1" si="196"/>
        <v>0</v>
      </c>
      <c r="BU132" s="387">
        <f t="shared" ca="1" si="196"/>
        <v>0</v>
      </c>
      <c r="BV132" s="387">
        <f t="shared" ca="1" si="196"/>
        <v>0</v>
      </c>
      <c r="BW132" s="387">
        <f t="shared" ca="1" si="196"/>
        <v>0</v>
      </c>
      <c r="BX132" s="387">
        <f t="shared" ca="1" si="196"/>
        <v>0</v>
      </c>
      <c r="BY132" s="387">
        <f t="shared" ca="1" si="196"/>
        <v>0</v>
      </c>
      <c r="BZ132" s="387">
        <f t="shared" ca="1" si="196"/>
        <v>0</v>
      </c>
      <c r="CA132" s="387">
        <f t="shared" ca="1" si="196"/>
        <v>0</v>
      </c>
      <c r="CF132" s="385">
        <f t="shared" ca="1" si="167"/>
        <v>0</v>
      </c>
      <c r="CG132" s="385">
        <f t="shared" ca="1" si="168"/>
        <v>0</v>
      </c>
      <c r="CH132" s="386">
        <f t="shared" si="169"/>
        <v>0</v>
      </c>
      <c r="CI132" s="386">
        <f t="shared" ca="1" si="170"/>
        <v>0</v>
      </c>
      <c r="CJ132" s="386">
        <f t="shared" ca="1" si="171"/>
        <v>0</v>
      </c>
      <c r="CK132" s="389"/>
      <c r="CL132" s="387">
        <f t="shared" ca="1" si="197"/>
        <v>0</v>
      </c>
      <c r="CM132" s="387">
        <f t="shared" ca="1" si="197"/>
        <v>0</v>
      </c>
      <c r="CN132" s="387">
        <f t="shared" ca="1" si="197"/>
        <v>0</v>
      </c>
      <c r="CO132" s="387">
        <f t="shared" ca="1" si="197"/>
        <v>0</v>
      </c>
      <c r="CP132" s="387">
        <f t="shared" ca="1" si="197"/>
        <v>0</v>
      </c>
      <c r="CQ132" s="387">
        <f t="shared" ca="1" si="197"/>
        <v>0</v>
      </c>
      <c r="CR132" s="387">
        <f t="shared" ca="1" si="197"/>
        <v>0</v>
      </c>
      <c r="CS132" s="387">
        <f t="shared" ca="1" si="197"/>
        <v>0</v>
      </c>
      <c r="CT132" s="387">
        <f t="shared" ca="1" si="197"/>
        <v>0</v>
      </c>
      <c r="CU132" s="387">
        <f t="shared" ca="1" si="197"/>
        <v>0</v>
      </c>
      <c r="CV132" s="387">
        <f t="shared" ca="1" si="198"/>
        <v>0</v>
      </c>
      <c r="CW132" s="387">
        <f t="shared" ca="1" si="198"/>
        <v>0</v>
      </c>
      <c r="CX132" s="387">
        <f t="shared" ca="1" si="198"/>
        <v>0</v>
      </c>
      <c r="CY132" s="387">
        <f t="shared" ca="1" si="198"/>
        <v>0</v>
      </c>
      <c r="CZ132" s="387">
        <f t="shared" ca="1" si="198"/>
        <v>0</v>
      </c>
      <c r="DA132" s="387">
        <f t="shared" ca="1" si="198"/>
        <v>0</v>
      </c>
      <c r="DB132" s="387">
        <f t="shared" ca="1" si="198"/>
        <v>0</v>
      </c>
      <c r="DC132" s="387">
        <f t="shared" ca="1" si="198"/>
        <v>0</v>
      </c>
      <c r="DD132" s="387">
        <f t="shared" ca="1" si="198"/>
        <v>0</v>
      </c>
      <c r="DE132" s="387">
        <f t="shared" ca="1" si="198"/>
        <v>0</v>
      </c>
      <c r="DF132" s="387">
        <f t="shared" ca="1" si="199"/>
        <v>0</v>
      </c>
      <c r="DG132" s="387">
        <f t="shared" ca="1" si="199"/>
        <v>0</v>
      </c>
      <c r="DH132" s="387">
        <f t="shared" ca="1" si="199"/>
        <v>0</v>
      </c>
      <c r="DI132" s="387">
        <f t="shared" ca="1" si="199"/>
        <v>0</v>
      </c>
      <c r="DJ132" s="387">
        <f t="shared" ca="1" si="199"/>
        <v>0</v>
      </c>
      <c r="DK132" s="387">
        <f t="shared" ca="1" si="199"/>
        <v>0</v>
      </c>
      <c r="DL132" s="387">
        <f t="shared" ca="1" si="199"/>
        <v>0</v>
      </c>
      <c r="DM132" s="387">
        <f t="shared" ca="1" si="199"/>
        <v>0</v>
      </c>
      <c r="DN132" s="387">
        <f t="shared" ca="1" si="199"/>
        <v>0</v>
      </c>
      <c r="DO132" s="387">
        <f t="shared" ca="1" si="199"/>
        <v>0</v>
      </c>
      <c r="DP132" s="387">
        <f t="shared" ca="1" si="200"/>
        <v>0</v>
      </c>
      <c r="DQ132" s="387">
        <f t="shared" ca="1" si="200"/>
        <v>0</v>
      </c>
      <c r="DR132" s="387">
        <f t="shared" ca="1" si="200"/>
        <v>0</v>
      </c>
      <c r="DS132" s="387">
        <f t="shared" ca="1" si="200"/>
        <v>0</v>
      </c>
      <c r="DT132" s="387">
        <f t="shared" ca="1" si="200"/>
        <v>0</v>
      </c>
      <c r="DU132" s="387">
        <f t="shared" ca="1" si="200"/>
        <v>0</v>
      </c>
      <c r="DV132" s="387">
        <f t="shared" ca="1" si="200"/>
        <v>0</v>
      </c>
      <c r="DW132" s="387">
        <f t="shared" ca="1" si="200"/>
        <v>0</v>
      </c>
      <c r="DX132" s="387">
        <f t="shared" ca="1" si="200"/>
        <v>0</v>
      </c>
      <c r="DY132" s="387">
        <f t="shared" ca="1" si="200"/>
        <v>0</v>
      </c>
      <c r="DZ132" s="387">
        <f t="shared" ca="1" si="201"/>
        <v>0</v>
      </c>
      <c r="EA132" s="387">
        <f t="shared" ca="1" si="201"/>
        <v>0</v>
      </c>
      <c r="EB132" s="387">
        <f t="shared" ca="1" si="201"/>
        <v>0</v>
      </c>
      <c r="EC132" s="387">
        <f t="shared" ca="1" si="201"/>
        <v>0</v>
      </c>
      <c r="ED132" s="387">
        <f t="shared" ca="1" si="201"/>
        <v>0</v>
      </c>
      <c r="EE132" s="387">
        <f t="shared" ca="1" si="201"/>
        <v>0</v>
      </c>
      <c r="EF132" s="387">
        <f t="shared" ca="1" si="201"/>
        <v>0</v>
      </c>
      <c r="EG132" s="387">
        <f t="shared" ca="1" si="201"/>
        <v>0</v>
      </c>
      <c r="EH132" s="387">
        <f t="shared" ca="1" si="201"/>
        <v>0</v>
      </c>
      <c r="EI132" s="387">
        <f t="shared" ca="1" si="201"/>
        <v>0</v>
      </c>
      <c r="EJ132" s="387">
        <f t="shared" ca="1" si="201"/>
        <v>0</v>
      </c>
      <c r="EK132" s="387">
        <f t="shared" ca="1" si="201"/>
        <v>0</v>
      </c>
      <c r="EL132" s="387">
        <f t="shared" ca="1" si="201"/>
        <v>0</v>
      </c>
      <c r="EM132" s="387">
        <f t="shared" ca="1" si="201"/>
        <v>0</v>
      </c>
      <c r="EO132" s="695">
        <f t="shared" si="128"/>
        <v>1</v>
      </c>
      <c r="EP132" s="119">
        <f t="shared" si="129"/>
        <v>1</v>
      </c>
    </row>
    <row r="133" spans="1:146">
      <c r="A133" s="122">
        <v>126</v>
      </c>
      <c r="B133" s="551"/>
      <c r="C133" s="529"/>
      <c r="D133" s="530"/>
      <c r="E133" s="530"/>
      <c r="F133" s="531"/>
      <c r="G133" s="532" t="s">
        <v>381</v>
      </c>
      <c r="H133" s="529"/>
      <c r="I133" s="540"/>
      <c r="J133" s="540"/>
      <c r="K133" s="539"/>
      <c r="L133" s="747">
        <f>IF(ISBLANK(K133),,IF(K133&lt;'Grille des taux interet'!$B$2,'Grille des taux interet'!$C$2,IF(K133&lt;'Grille des taux interet'!$B$3,'Grille des taux interet'!$C$3,IF(K133&lt;'Grille des taux interet'!B$4,'Grille des taux interet'!$C$4,IF(K133&lt;='Grille des taux interet'!$B$5,'Grille des taux interet'!$C$5,"RIEN")))))</f>
        <v>0</v>
      </c>
      <c r="M133" s="602">
        <f t="shared" si="160"/>
        <v>0</v>
      </c>
      <c r="N133" s="663" t="str">
        <f t="shared" si="127"/>
        <v/>
      </c>
      <c r="O133" s="649"/>
      <c r="P133" s="649"/>
      <c r="Q133" s="649"/>
      <c r="R133" s="649"/>
      <c r="S133" s="656"/>
      <c r="T133" s="385">
        <f t="shared" ca="1" si="161"/>
        <v>0</v>
      </c>
      <c r="U133" s="385">
        <f t="shared" ca="1" si="162"/>
        <v>0</v>
      </c>
      <c r="V133" s="386">
        <f t="shared" si="163"/>
        <v>0</v>
      </c>
      <c r="W133" s="386">
        <f t="shared" ca="1" si="164"/>
        <v>0</v>
      </c>
      <c r="X133" s="386">
        <f t="shared" ca="1" si="165"/>
        <v>0</v>
      </c>
      <c r="Y133" s="389">
        <f t="shared" si="166"/>
        <v>1900</v>
      </c>
      <c r="Z133" s="387">
        <f t="shared" ca="1" si="192"/>
        <v>0</v>
      </c>
      <c r="AA133" s="387">
        <f t="shared" ca="1" si="192"/>
        <v>0</v>
      </c>
      <c r="AB133" s="387">
        <f t="shared" ca="1" si="192"/>
        <v>0</v>
      </c>
      <c r="AC133" s="387">
        <f t="shared" ca="1" si="192"/>
        <v>0</v>
      </c>
      <c r="AD133" s="387">
        <f t="shared" ca="1" si="192"/>
        <v>0</v>
      </c>
      <c r="AE133" s="387">
        <f t="shared" ca="1" si="192"/>
        <v>0</v>
      </c>
      <c r="AF133" s="387">
        <f t="shared" ca="1" si="192"/>
        <v>0</v>
      </c>
      <c r="AG133" s="387">
        <f t="shared" ca="1" si="192"/>
        <v>0</v>
      </c>
      <c r="AH133" s="387">
        <f t="shared" ca="1" si="192"/>
        <v>0</v>
      </c>
      <c r="AI133" s="387">
        <f t="shared" ca="1" si="192"/>
        <v>0</v>
      </c>
      <c r="AJ133" s="387">
        <f t="shared" ca="1" si="193"/>
        <v>0</v>
      </c>
      <c r="AK133" s="387">
        <f t="shared" ca="1" si="193"/>
        <v>0</v>
      </c>
      <c r="AL133" s="387">
        <f t="shared" ca="1" si="193"/>
        <v>0</v>
      </c>
      <c r="AM133" s="387">
        <f t="shared" ca="1" si="193"/>
        <v>0</v>
      </c>
      <c r="AN133" s="387">
        <f t="shared" ca="1" si="193"/>
        <v>0</v>
      </c>
      <c r="AO133" s="387">
        <f t="shared" ca="1" si="193"/>
        <v>0</v>
      </c>
      <c r="AP133" s="387">
        <f t="shared" ca="1" si="193"/>
        <v>0</v>
      </c>
      <c r="AQ133" s="387">
        <f t="shared" ca="1" si="193"/>
        <v>0</v>
      </c>
      <c r="AR133" s="387">
        <f t="shared" ca="1" si="193"/>
        <v>0</v>
      </c>
      <c r="AS133" s="387">
        <f t="shared" ca="1" si="193"/>
        <v>0</v>
      </c>
      <c r="AT133" s="387">
        <f t="shared" ca="1" si="194"/>
        <v>0</v>
      </c>
      <c r="AU133" s="387">
        <f t="shared" ca="1" si="194"/>
        <v>0</v>
      </c>
      <c r="AV133" s="387">
        <f t="shared" ca="1" si="194"/>
        <v>0</v>
      </c>
      <c r="AW133" s="387">
        <f t="shared" ca="1" si="194"/>
        <v>0</v>
      </c>
      <c r="AX133" s="387">
        <f t="shared" ca="1" si="194"/>
        <v>0</v>
      </c>
      <c r="AY133" s="387">
        <f t="shared" ca="1" si="194"/>
        <v>0</v>
      </c>
      <c r="AZ133" s="387">
        <f t="shared" ca="1" si="194"/>
        <v>0</v>
      </c>
      <c r="BA133" s="387">
        <f t="shared" ca="1" si="194"/>
        <v>0</v>
      </c>
      <c r="BB133" s="387">
        <f t="shared" ca="1" si="194"/>
        <v>0</v>
      </c>
      <c r="BC133" s="387">
        <f t="shared" ca="1" si="194"/>
        <v>0</v>
      </c>
      <c r="BD133" s="387">
        <f t="shared" ca="1" si="195"/>
        <v>0</v>
      </c>
      <c r="BE133" s="387">
        <f t="shared" ca="1" si="195"/>
        <v>0</v>
      </c>
      <c r="BF133" s="387">
        <f t="shared" ca="1" si="195"/>
        <v>0</v>
      </c>
      <c r="BG133" s="387">
        <f t="shared" ca="1" si="195"/>
        <v>0</v>
      </c>
      <c r="BH133" s="387">
        <f t="shared" ca="1" si="195"/>
        <v>0</v>
      </c>
      <c r="BI133" s="387">
        <f t="shared" ca="1" si="195"/>
        <v>0</v>
      </c>
      <c r="BJ133" s="387">
        <f t="shared" ca="1" si="195"/>
        <v>0</v>
      </c>
      <c r="BK133" s="387">
        <f t="shared" ca="1" si="195"/>
        <v>0</v>
      </c>
      <c r="BL133" s="387">
        <f t="shared" ca="1" si="195"/>
        <v>0</v>
      </c>
      <c r="BM133" s="387">
        <f t="shared" ca="1" si="195"/>
        <v>0</v>
      </c>
      <c r="BN133" s="387">
        <f t="shared" ca="1" si="196"/>
        <v>0</v>
      </c>
      <c r="BO133" s="387">
        <f t="shared" ca="1" si="196"/>
        <v>0</v>
      </c>
      <c r="BP133" s="387">
        <f t="shared" ca="1" si="196"/>
        <v>0</v>
      </c>
      <c r="BQ133" s="387">
        <f t="shared" ca="1" si="196"/>
        <v>0</v>
      </c>
      <c r="BR133" s="387">
        <f t="shared" ca="1" si="196"/>
        <v>0</v>
      </c>
      <c r="BS133" s="387">
        <f t="shared" ca="1" si="196"/>
        <v>0</v>
      </c>
      <c r="BT133" s="387">
        <f t="shared" ca="1" si="196"/>
        <v>0</v>
      </c>
      <c r="BU133" s="387">
        <f t="shared" ca="1" si="196"/>
        <v>0</v>
      </c>
      <c r="BV133" s="387">
        <f t="shared" ca="1" si="196"/>
        <v>0</v>
      </c>
      <c r="BW133" s="387">
        <f t="shared" ca="1" si="196"/>
        <v>0</v>
      </c>
      <c r="BX133" s="387">
        <f t="shared" ca="1" si="196"/>
        <v>0</v>
      </c>
      <c r="BY133" s="387">
        <f t="shared" ca="1" si="196"/>
        <v>0</v>
      </c>
      <c r="BZ133" s="387">
        <f t="shared" ca="1" si="196"/>
        <v>0</v>
      </c>
      <c r="CA133" s="387">
        <f t="shared" ca="1" si="196"/>
        <v>0</v>
      </c>
      <c r="CF133" s="385">
        <f t="shared" ca="1" si="167"/>
        <v>0</v>
      </c>
      <c r="CG133" s="385">
        <f t="shared" ca="1" si="168"/>
        <v>0</v>
      </c>
      <c r="CH133" s="386">
        <f t="shared" si="169"/>
        <v>0</v>
      </c>
      <c r="CI133" s="386">
        <f t="shared" ca="1" si="170"/>
        <v>0</v>
      </c>
      <c r="CJ133" s="386">
        <f t="shared" ca="1" si="171"/>
        <v>0</v>
      </c>
      <c r="CK133" s="389"/>
      <c r="CL133" s="387">
        <f t="shared" ca="1" si="197"/>
        <v>0</v>
      </c>
      <c r="CM133" s="387">
        <f t="shared" ca="1" si="197"/>
        <v>0</v>
      </c>
      <c r="CN133" s="387">
        <f t="shared" ca="1" si="197"/>
        <v>0</v>
      </c>
      <c r="CO133" s="387">
        <f t="shared" ca="1" si="197"/>
        <v>0</v>
      </c>
      <c r="CP133" s="387">
        <f t="shared" ca="1" si="197"/>
        <v>0</v>
      </c>
      <c r="CQ133" s="387">
        <f t="shared" ca="1" si="197"/>
        <v>0</v>
      </c>
      <c r="CR133" s="387">
        <f t="shared" ca="1" si="197"/>
        <v>0</v>
      </c>
      <c r="CS133" s="387">
        <f t="shared" ca="1" si="197"/>
        <v>0</v>
      </c>
      <c r="CT133" s="387">
        <f t="shared" ca="1" si="197"/>
        <v>0</v>
      </c>
      <c r="CU133" s="387">
        <f t="shared" ca="1" si="197"/>
        <v>0</v>
      </c>
      <c r="CV133" s="387">
        <f t="shared" ca="1" si="198"/>
        <v>0</v>
      </c>
      <c r="CW133" s="387">
        <f t="shared" ca="1" si="198"/>
        <v>0</v>
      </c>
      <c r="CX133" s="387">
        <f t="shared" ca="1" si="198"/>
        <v>0</v>
      </c>
      <c r="CY133" s="387">
        <f t="shared" ca="1" si="198"/>
        <v>0</v>
      </c>
      <c r="CZ133" s="387">
        <f t="shared" ca="1" si="198"/>
        <v>0</v>
      </c>
      <c r="DA133" s="387">
        <f t="shared" ca="1" si="198"/>
        <v>0</v>
      </c>
      <c r="DB133" s="387">
        <f t="shared" ca="1" si="198"/>
        <v>0</v>
      </c>
      <c r="DC133" s="387">
        <f t="shared" ca="1" si="198"/>
        <v>0</v>
      </c>
      <c r="DD133" s="387">
        <f t="shared" ca="1" si="198"/>
        <v>0</v>
      </c>
      <c r="DE133" s="387">
        <f t="shared" ca="1" si="198"/>
        <v>0</v>
      </c>
      <c r="DF133" s="387">
        <f t="shared" ca="1" si="199"/>
        <v>0</v>
      </c>
      <c r="DG133" s="387">
        <f t="shared" ca="1" si="199"/>
        <v>0</v>
      </c>
      <c r="DH133" s="387">
        <f t="shared" ca="1" si="199"/>
        <v>0</v>
      </c>
      <c r="DI133" s="387">
        <f t="shared" ca="1" si="199"/>
        <v>0</v>
      </c>
      <c r="DJ133" s="387">
        <f t="shared" ca="1" si="199"/>
        <v>0</v>
      </c>
      <c r="DK133" s="387">
        <f t="shared" ca="1" si="199"/>
        <v>0</v>
      </c>
      <c r="DL133" s="387">
        <f t="shared" ca="1" si="199"/>
        <v>0</v>
      </c>
      <c r="DM133" s="387">
        <f t="shared" ca="1" si="199"/>
        <v>0</v>
      </c>
      <c r="DN133" s="387">
        <f t="shared" ca="1" si="199"/>
        <v>0</v>
      </c>
      <c r="DO133" s="387">
        <f t="shared" ca="1" si="199"/>
        <v>0</v>
      </c>
      <c r="DP133" s="387">
        <f t="shared" ca="1" si="200"/>
        <v>0</v>
      </c>
      <c r="DQ133" s="387">
        <f t="shared" ca="1" si="200"/>
        <v>0</v>
      </c>
      <c r="DR133" s="387">
        <f t="shared" ca="1" si="200"/>
        <v>0</v>
      </c>
      <c r="DS133" s="387">
        <f t="shared" ca="1" si="200"/>
        <v>0</v>
      </c>
      <c r="DT133" s="387">
        <f t="shared" ca="1" si="200"/>
        <v>0</v>
      </c>
      <c r="DU133" s="387">
        <f t="shared" ca="1" si="200"/>
        <v>0</v>
      </c>
      <c r="DV133" s="387">
        <f t="shared" ca="1" si="200"/>
        <v>0</v>
      </c>
      <c r="DW133" s="387">
        <f t="shared" ca="1" si="200"/>
        <v>0</v>
      </c>
      <c r="DX133" s="387">
        <f t="shared" ca="1" si="200"/>
        <v>0</v>
      </c>
      <c r="DY133" s="387">
        <f t="shared" ca="1" si="200"/>
        <v>0</v>
      </c>
      <c r="DZ133" s="387">
        <f t="shared" ca="1" si="201"/>
        <v>0</v>
      </c>
      <c r="EA133" s="387">
        <f t="shared" ca="1" si="201"/>
        <v>0</v>
      </c>
      <c r="EB133" s="387">
        <f t="shared" ca="1" si="201"/>
        <v>0</v>
      </c>
      <c r="EC133" s="387">
        <f t="shared" ca="1" si="201"/>
        <v>0</v>
      </c>
      <c r="ED133" s="387">
        <f t="shared" ca="1" si="201"/>
        <v>0</v>
      </c>
      <c r="EE133" s="387">
        <f t="shared" ca="1" si="201"/>
        <v>0</v>
      </c>
      <c r="EF133" s="387">
        <f t="shared" ca="1" si="201"/>
        <v>0</v>
      </c>
      <c r="EG133" s="387">
        <f t="shared" ca="1" si="201"/>
        <v>0</v>
      </c>
      <c r="EH133" s="387">
        <f t="shared" ca="1" si="201"/>
        <v>0</v>
      </c>
      <c r="EI133" s="387">
        <f t="shared" ca="1" si="201"/>
        <v>0</v>
      </c>
      <c r="EJ133" s="387">
        <f t="shared" ca="1" si="201"/>
        <v>0</v>
      </c>
      <c r="EK133" s="387">
        <f t="shared" ca="1" si="201"/>
        <v>0</v>
      </c>
      <c r="EL133" s="387">
        <f t="shared" ca="1" si="201"/>
        <v>0</v>
      </c>
      <c r="EM133" s="387">
        <f t="shared" ca="1" si="201"/>
        <v>0</v>
      </c>
      <c r="EO133" s="695">
        <f t="shared" si="128"/>
        <v>1</v>
      </c>
      <c r="EP133" s="119">
        <f t="shared" si="129"/>
        <v>1</v>
      </c>
    </row>
    <row r="134" spans="1:146">
      <c r="A134" s="122">
        <v>127</v>
      </c>
      <c r="B134" s="551"/>
      <c r="C134" s="529"/>
      <c r="D134" s="530"/>
      <c r="E134" s="530"/>
      <c r="F134" s="531"/>
      <c r="G134" s="532" t="s">
        <v>381</v>
      </c>
      <c r="H134" s="529"/>
      <c r="I134" s="540"/>
      <c r="J134" s="540"/>
      <c r="K134" s="539"/>
      <c r="L134" s="747">
        <f>IF(ISBLANK(K134),,IF(K134&lt;'Grille des taux interet'!$B$2,'Grille des taux interet'!$C$2,IF(K134&lt;'Grille des taux interet'!$B$3,'Grille des taux interet'!$C$3,IF(K134&lt;'Grille des taux interet'!B$4,'Grille des taux interet'!$C$4,IF(K134&lt;='Grille des taux interet'!$B$5,'Grille des taux interet'!$C$5,"RIEN")))))</f>
        <v>0</v>
      </c>
      <c r="M134" s="602">
        <f t="shared" si="160"/>
        <v>0</v>
      </c>
      <c r="N134" s="663" t="str">
        <f t="shared" si="127"/>
        <v/>
      </c>
      <c r="O134" s="649"/>
      <c r="P134" s="649"/>
      <c r="Q134" s="649"/>
      <c r="R134" s="649"/>
      <c r="S134" s="656"/>
      <c r="T134" s="385">
        <f t="shared" ca="1" si="161"/>
        <v>0</v>
      </c>
      <c r="U134" s="385">
        <f t="shared" ca="1" si="162"/>
        <v>0</v>
      </c>
      <c r="V134" s="386">
        <f t="shared" si="163"/>
        <v>0</v>
      </c>
      <c r="W134" s="386">
        <f t="shared" ca="1" si="164"/>
        <v>0</v>
      </c>
      <c r="X134" s="386">
        <f t="shared" ca="1" si="165"/>
        <v>0</v>
      </c>
      <c r="Y134" s="389">
        <f t="shared" si="166"/>
        <v>1900</v>
      </c>
      <c r="Z134" s="387">
        <f t="shared" ca="1" si="192"/>
        <v>0</v>
      </c>
      <c r="AA134" s="387">
        <f t="shared" ca="1" si="192"/>
        <v>0</v>
      </c>
      <c r="AB134" s="387">
        <f t="shared" ca="1" si="192"/>
        <v>0</v>
      </c>
      <c r="AC134" s="387">
        <f t="shared" ca="1" si="192"/>
        <v>0</v>
      </c>
      <c r="AD134" s="387">
        <f t="shared" ca="1" si="192"/>
        <v>0</v>
      </c>
      <c r="AE134" s="387">
        <f t="shared" ca="1" si="192"/>
        <v>0</v>
      </c>
      <c r="AF134" s="387">
        <f t="shared" ca="1" si="192"/>
        <v>0</v>
      </c>
      <c r="AG134" s="387">
        <f t="shared" ca="1" si="192"/>
        <v>0</v>
      </c>
      <c r="AH134" s="387">
        <f t="shared" ca="1" si="192"/>
        <v>0</v>
      </c>
      <c r="AI134" s="387">
        <f t="shared" ca="1" si="192"/>
        <v>0</v>
      </c>
      <c r="AJ134" s="387">
        <f t="shared" ca="1" si="193"/>
        <v>0</v>
      </c>
      <c r="AK134" s="387">
        <f t="shared" ca="1" si="193"/>
        <v>0</v>
      </c>
      <c r="AL134" s="387">
        <f t="shared" ca="1" si="193"/>
        <v>0</v>
      </c>
      <c r="AM134" s="387">
        <f t="shared" ca="1" si="193"/>
        <v>0</v>
      </c>
      <c r="AN134" s="387">
        <f t="shared" ca="1" si="193"/>
        <v>0</v>
      </c>
      <c r="AO134" s="387">
        <f t="shared" ca="1" si="193"/>
        <v>0</v>
      </c>
      <c r="AP134" s="387">
        <f t="shared" ca="1" si="193"/>
        <v>0</v>
      </c>
      <c r="AQ134" s="387">
        <f t="shared" ca="1" si="193"/>
        <v>0</v>
      </c>
      <c r="AR134" s="387">
        <f t="shared" ca="1" si="193"/>
        <v>0</v>
      </c>
      <c r="AS134" s="387">
        <f t="shared" ca="1" si="193"/>
        <v>0</v>
      </c>
      <c r="AT134" s="387">
        <f t="shared" ca="1" si="194"/>
        <v>0</v>
      </c>
      <c r="AU134" s="387">
        <f t="shared" ca="1" si="194"/>
        <v>0</v>
      </c>
      <c r="AV134" s="387">
        <f t="shared" ca="1" si="194"/>
        <v>0</v>
      </c>
      <c r="AW134" s="387">
        <f t="shared" ca="1" si="194"/>
        <v>0</v>
      </c>
      <c r="AX134" s="387">
        <f t="shared" ca="1" si="194"/>
        <v>0</v>
      </c>
      <c r="AY134" s="387">
        <f t="shared" ca="1" si="194"/>
        <v>0</v>
      </c>
      <c r="AZ134" s="387">
        <f t="shared" ca="1" si="194"/>
        <v>0</v>
      </c>
      <c r="BA134" s="387">
        <f t="shared" ca="1" si="194"/>
        <v>0</v>
      </c>
      <c r="BB134" s="387">
        <f t="shared" ca="1" si="194"/>
        <v>0</v>
      </c>
      <c r="BC134" s="387">
        <f t="shared" ca="1" si="194"/>
        <v>0</v>
      </c>
      <c r="BD134" s="387">
        <f t="shared" ca="1" si="195"/>
        <v>0</v>
      </c>
      <c r="BE134" s="387">
        <f t="shared" ca="1" si="195"/>
        <v>0</v>
      </c>
      <c r="BF134" s="387">
        <f t="shared" ca="1" si="195"/>
        <v>0</v>
      </c>
      <c r="BG134" s="387">
        <f t="shared" ca="1" si="195"/>
        <v>0</v>
      </c>
      <c r="BH134" s="387">
        <f t="shared" ca="1" si="195"/>
        <v>0</v>
      </c>
      <c r="BI134" s="387">
        <f t="shared" ca="1" si="195"/>
        <v>0</v>
      </c>
      <c r="BJ134" s="387">
        <f t="shared" ca="1" si="195"/>
        <v>0</v>
      </c>
      <c r="BK134" s="387">
        <f t="shared" ca="1" si="195"/>
        <v>0</v>
      </c>
      <c r="BL134" s="387">
        <f t="shared" ca="1" si="195"/>
        <v>0</v>
      </c>
      <c r="BM134" s="387">
        <f t="shared" ca="1" si="195"/>
        <v>0</v>
      </c>
      <c r="BN134" s="387">
        <f t="shared" ca="1" si="196"/>
        <v>0</v>
      </c>
      <c r="BO134" s="387">
        <f t="shared" ca="1" si="196"/>
        <v>0</v>
      </c>
      <c r="BP134" s="387">
        <f t="shared" ca="1" si="196"/>
        <v>0</v>
      </c>
      <c r="BQ134" s="387">
        <f t="shared" ca="1" si="196"/>
        <v>0</v>
      </c>
      <c r="BR134" s="387">
        <f t="shared" ca="1" si="196"/>
        <v>0</v>
      </c>
      <c r="BS134" s="387">
        <f t="shared" ca="1" si="196"/>
        <v>0</v>
      </c>
      <c r="BT134" s="387">
        <f t="shared" ca="1" si="196"/>
        <v>0</v>
      </c>
      <c r="BU134" s="387">
        <f t="shared" ca="1" si="196"/>
        <v>0</v>
      </c>
      <c r="BV134" s="387">
        <f t="shared" ca="1" si="196"/>
        <v>0</v>
      </c>
      <c r="BW134" s="387">
        <f t="shared" ca="1" si="196"/>
        <v>0</v>
      </c>
      <c r="BX134" s="387">
        <f t="shared" ca="1" si="196"/>
        <v>0</v>
      </c>
      <c r="BY134" s="387">
        <f t="shared" ca="1" si="196"/>
        <v>0</v>
      </c>
      <c r="BZ134" s="387">
        <f t="shared" ca="1" si="196"/>
        <v>0</v>
      </c>
      <c r="CA134" s="387">
        <f t="shared" ca="1" si="196"/>
        <v>0</v>
      </c>
      <c r="CF134" s="385">
        <f t="shared" ca="1" si="167"/>
        <v>0</v>
      </c>
      <c r="CG134" s="385">
        <f t="shared" ca="1" si="168"/>
        <v>0</v>
      </c>
      <c r="CH134" s="386">
        <f t="shared" si="169"/>
        <v>0</v>
      </c>
      <c r="CI134" s="386">
        <f t="shared" ca="1" si="170"/>
        <v>0</v>
      </c>
      <c r="CJ134" s="386">
        <f t="shared" ca="1" si="171"/>
        <v>0</v>
      </c>
      <c r="CK134" s="389"/>
      <c r="CL134" s="387">
        <f t="shared" ca="1" si="197"/>
        <v>0</v>
      </c>
      <c r="CM134" s="387">
        <f t="shared" ca="1" si="197"/>
        <v>0</v>
      </c>
      <c r="CN134" s="387">
        <f t="shared" ca="1" si="197"/>
        <v>0</v>
      </c>
      <c r="CO134" s="387">
        <f t="shared" ca="1" si="197"/>
        <v>0</v>
      </c>
      <c r="CP134" s="387">
        <f t="shared" ca="1" si="197"/>
        <v>0</v>
      </c>
      <c r="CQ134" s="387">
        <f t="shared" ca="1" si="197"/>
        <v>0</v>
      </c>
      <c r="CR134" s="387">
        <f t="shared" ca="1" si="197"/>
        <v>0</v>
      </c>
      <c r="CS134" s="387">
        <f t="shared" ca="1" si="197"/>
        <v>0</v>
      </c>
      <c r="CT134" s="387">
        <f t="shared" ca="1" si="197"/>
        <v>0</v>
      </c>
      <c r="CU134" s="387">
        <f t="shared" ca="1" si="197"/>
        <v>0</v>
      </c>
      <c r="CV134" s="387">
        <f t="shared" ca="1" si="198"/>
        <v>0</v>
      </c>
      <c r="CW134" s="387">
        <f t="shared" ca="1" si="198"/>
        <v>0</v>
      </c>
      <c r="CX134" s="387">
        <f t="shared" ca="1" si="198"/>
        <v>0</v>
      </c>
      <c r="CY134" s="387">
        <f t="shared" ca="1" si="198"/>
        <v>0</v>
      </c>
      <c r="CZ134" s="387">
        <f t="shared" ca="1" si="198"/>
        <v>0</v>
      </c>
      <c r="DA134" s="387">
        <f t="shared" ca="1" si="198"/>
        <v>0</v>
      </c>
      <c r="DB134" s="387">
        <f t="shared" ca="1" si="198"/>
        <v>0</v>
      </c>
      <c r="DC134" s="387">
        <f t="shared" ca="1" si="198"/>
        <v>0</v>
      </c>
      <c r="DD134" s="387">
        <f t="shared" ca="1" si="198"/>
        <v>0</v>
      </c>
      <c r="DE134" s="387">
        <f t="shared" ca="1" si="198"/>
        <v>0</v>
      </c>
      <c r="DF134" s="387">
        <f t="shared" ca="1" si="199"/>
        <v>0</v>
      </c>
      <c r="DG134" s="387">
        <f t="shared" ca="1" si="199"/>
        <v>0</v>
      </c>
      <c r="DH134" s="387">
        <f t="shared" ca="1" si="199"/>
        <v>0</v>
      </c>
      <c r="DI134" s="387">
        <f t="shared" ca="1" si="199"/>
        <v>0</v>
      </c>
      <c r="DJ134" s="387">
        <f t="shared" ca="1" si="199"/>
        <v>0</v>
      </c>
      <c r="DK134" s="387">
        <f t="shared" ca="1" si="199"/>
        <v>0</v>
      </c>
      <c r="DL134" s="387">
        <f t="shared" ca="1" si="199"/>
        <v>0</v>
      </c>
      <c r="DM134" s="387">
        <f t="shared" ca="1" si="199"/>
        <v>0</v>
      </c>
      <c r="DN134" s="387">
        <f t="shared" ca="1" si="199"/>
        <v>0</v>
      </c>
      <c r="DO134" s="387">
        <f t="shared" ca="1" si="199"/>
        <v>0</v>
      </c>
      <c r="DP134" s="387">
        <f t="shared" ca="1" si="200"/>
        <v>0</v>
      </c>
      <c r="DQ134" s="387">
        <f t="shared" ca="1" si="200"/>
        <v>0</v>
      </c>
      <c r="DR134" s="387">
        <f t="shared" ca="1" si="200"/>
        <v>0</v>
      </c>
      <c r="DS134" s="387">
        <f t="shared" ca="1" si="200"/>
        <v>0</v>
      </c>
      <c r="DT134" s="387">
        <f t="shared" ca="1" si="200"/>
        <v>0</v>
      </c>
      <c r="DU134" s="387">
        <f t="shared" ca="1" si="200"/>
        <v>0</v>
      </c>
      <c r="DV134" s="387">
        <f t="shared" ca="1" si="200"/>
        <v>0</v>
      </c>
      <c r="DW134" s="387">
        <f t="shared" ca="1" si="200"/>
        <v>0</v>
      </c>
      <c r="DX134" s="387">
        <f t="shared" ca="1" si="200"/>
        <v>0</v>
      </c>
      <c r="DY134" s="387">
        <f t="shared" ca="1" si="200"/>
        <v>0</v>
      </c>
      <c r="DZ134" s="387">
        <f t="shared" ca="1" si="201"/>
        <v>0</v>
      </c>
      <c r="EA134" s="387">
        <f t="shared" ca="1" si="201"/>
        <v>0</v>
      </c>
      <c r="EB134" s="387">
        <f t="shared" ca="1" si="201"/>
        <v>0</v>
      </c>
      <c r="EC134" s="387">
        <f t="shared" ca="1" si="201"/>
        <v>0</v>
      </c>
      <c r="ED134" s="387">
        <f t="shared" ca="1" si="201"/>
        <v>0</v>
      </c>
      <c r="EE134" s="387">
        <f t="shared" ca="1" si="201"/>
        <v>0</v>
      </c>
      <c r="EF134" s="387">
        <f t="shared" ca="1" si="201"/>
        <v>0</v>
      </c>
      <c r="EG134" s="387">
        <f t="shared" ca="1" si="201"/>
        <v>0</v>
      </c>
      <c r="EH134" s="387">
        <f t="shared" ca="1" si="201"/>
        <v>0</v>
      </c>
      <c r="EI134" s="387">
        <f t="shared" ca="1" si="201"/>
        <v>0</v>
      </c>
      <c r="EJ134" s="387">
        <f t="shared" ca="1" si="201"/>
        <v>0</v>
      </c>
      <c r="EK134" s="387">
        <f t="shared" ca="1" si="201"/>
        <v>0</v>
      </c>
      <c r="EL134" s="387">
        <f t="shared" ca="1" si="201"/>
        <v>0</v>
      </c>
      <c r="EM134" s="387">
        <f t="shared" ca="1" si="201"/>
        <v>0</v>
      </c>
      <c r="EO134" s="695">
        <f t="shared" si="128"/>
        <v>1</v>
      </c>
      <c r="EP134" s="119">
        <f t="shared" si="129"/>
        <v>1</v>
      </c>
    </row>
    <row r="135" spans="1:146">
      <c r="A135" s="122">
        <v>128</v>
      </c>
      <c r="B135" s="551"/>
      <c r="C135" s="529"/>
      <c r="D135" s="530"/>
      <c r="E135" s="530"/>
      <c r="F135" s="531"/>
      <c r="G135" s="532" t="s">
        <v>381</v>
      </c>
      <c r="H135" s="529"/>
      <c r="I135" s="540"/>
      <c r="J135" s="540"/>
      <c r="K135" s="539"/>
      <c r="L135" s="747">
        <f>IF(ISBLANK(K135),,IF(K135&lt;'Grille des taux interet'!$B$2,'Grille des taux interet'!$C$2,IF(K135&lt;'Grille des taux interet'!$B$3,'Grille des taux interet'!$C$3,IF(K135&lt;'Grille des taux interet'!B$4,'Grille des taux interet'!$C$4,IF(K135&lt;='Grille des taux interet'!$B$5,'Grille des taux interet'!$C$5,"RIEN")))))</f>
        <v>0</v>
      </c>
      <c r="M135" s="602">
        <f t="shared" si="160"/>
        <v>0</v>
      </c>
      <c r="N135" s="663" t="str">
        <f t="shared" si="127"/>
        <v/>
      </c>
      <c r="O135" s="649"/>
      <c r="P135" s="649"/>
      <c r="Q135" s="649"/>
      <c r="R135" s="649"/>
      <c r="S135" s="656"/>
      <c r="T135" s="385">
        <f t="shared" ca="1" si="161"/>
        <v>0</v>
      </c>
      <c r="U135" s="385">
        <f t="shared" ca="1" si="162"/>
        <v>0</v>
      </c>
      <c r="V135" s="386">
        <f t="shared" si="163"/>
        <v>0</v>
      </c>
      <c r="W135" s="386">
        <f t="shared" ca="1" si="164"/>
        <v>0</v>
      </c>
      <c r="X135" s="386">
        <f t="shared" ca="1" si="165"/>
        <v>0</v>
      </c>
      <c r="Y135" s="389">
        <f t="shared" si="166"/>
        <v>1900</v>
      </c>
      <c r="Z135" s="387">
        <f t="shared" ca="1" si="192"/>
        <v>0</v>
      </c>
      <c r="AA135" s="387">
        <f t="shared" ca="1" si="192"/>
        <v>0</v>
      </c>
      <c r="AB135" s="387">
        <f t="shared" ca="1" si="192"/>
        <v>0</v>
      </c>
      <c r="AC135" s="387">
        <f t="shared" ca="1" si="192"/>
        <v>0</v>
      </c>
      <c r="AD135" s="387">
        <f t="shared" ca="1" si="192"/>
        <v>0</v>
      </c>
      <c r="AE135" s="387">
        <f t="shared" ca="1" si="192"/>
        <v>0</v>
      </c>
      <c r="AF135" s="387">
        <f t="shared" ca="1" si="192"/>
        <v>0</v>
      </c>
      <c r="AG135" s="387">
        <f t="shared" ca="1" si="192"/>
        <v>0</v>
      </c>
      <c r="AH135" s="387">
        <f t="shared" ca="1" si="192"/>
        <v>0</v>
      </c>
      <c r="AI135" s="387">
        <f t="shared" ca="1" si="192"/>
        <v>0</v>
      </c>
      <c r="AJ135" s="387">
        <f t="shared" ca="1" si="193"/>
        <v>0</v>
      </c>
      <c r="AK135" s="387">
        <f t="shared" ca="1" si="193"/>
        <v>0</v>
      </c>
      <c r="AL135" s="387">
        <f t="shared" ca="1" si="193"/>
        <v>0</v>
      </c>
      <c r="AM135" s="387">
        <f t="shared" ca="1" si="193"/>
        <v>0</v>
      </c>
      <c r="AN135" s="387">
        <f t="shared" ca="1" si="193"/>
        <v>0</v>
      </c>
      <c r="AO135" s="387">
        <f t="shared" ca="1" si="193"/>
        <v>0</v>
      </c>
      <c r="AP135" s="387">
        <f t="shared" ca="1" si="193"/>
        <v>0</v>
      </c>
      <c r="AQ135" s="387">
        <f t="shared" ca="1" si="193"/>
        <v>0</v>
      </c>
      <c r="AR135" s="387">
        <f t="shared" ca="1" si="193"/>
        <v>0</v>
      </c>
      <c r="AS135" s="387">
        <f t="shared" ca="1" si="193"/>
        <v>0</v>
      </c>
      <c r="AT135" s="387">
        <f t="shared" ca="1" si="194"/>
        <v>0</v>
      </c>
      <c r="AU135" s="387">
        <f t="shared" ca="1" si="194"/>
        <v>0</v>
      </c>
      <c r="AV135" s="387">
        <f t="shared" ca="1" si="194"/>
        <v>0</v>
      </c>
      <c r="AW135" s="387">
        <f t="shared" ca="1" si="194"/>
        <v>0</v>
      </c>
      <c r="AX135" s="387">
        <f t="shared" ca="1" si="194"/>
        <v>0</v>
      </c>
      <c r="AY135" s="387">
        <f t="shared" ca="1" si="194"/>
        <v>0</v>
      </c>
      <c r="AZ135" s="387">
        <f t="shared" ca="1" si="194"/>
        <v>0</v>
      </c>
      <c r="BA135" s="387">
        <f t="shared" ca="1" si="194"/>
        <v>0</v>
      </c>
      <c r="BB135" s="387">
        <f t="shared" ca="1" si="194"/>
        <v>0</v>
      </c>
      <c r="BC135" s="387">
        <f t="shared" ca="1" si="194"/>
        <v>0</v>
      </c>
      <c r="BD135" s="387">
        <f t="shared" ca="1" si="195"/>
        <v>0</v>
      </c>
      <c r="BE135" s="387">
        <f t="shared" ca="1" si="195"/>
        <v>0</v>
      </c>
      <c r="BF135" s="387">
        <f t="shared" ca="1" si="195"/>
        <v>0</v>
      </c>
      <c r="BG135" s="387">
        <f t="shared" ca="1" si="195"/>
        <v>0</v>
      </c>
      <c r="BH135" s="387">
        <f t="shared" ca="1" si="195"/>
        <v>0</v>
      </c>
      <c r="BI135" s="387">
        <f t="shared" ca="1" si="195"/>
        <v>0</v>
      </c>
      <c r="BJ135" s="387">
        <f t="shared" ca="1" si="195"/>
        <v>0</v>
      </c>
      <c r="BK135" s="387">
        <f t="shared" ca="1" si="195"/>
        <v>0</v>
      </c>
      <c r="BL135" s="387">
        <f t="shared" ca="1" si="195"/>
        <v>0</v>
      </c>
      <c r="BM135" s="387">
        <f t="shared" ca="1" si="195"/>
        <v>0</v>
      </c>
      <c r="BN135" s="387">
        <f t="shared" ca="1" si="196"/>
        <v>0</v>
      </c>
      <c r="BO135" s="387">
        <f t="shared" ca="1" si="196"/>
        <v>0</v>
      </c>
      <c r="BP135" s="387">
        <f t="shared" ca="1" si="196"/>
        <v>0</v>
      </c>
      <c r="BQ135" s="387">
        <f t="shared" ca="1" si="196"/>
        <v>0</v>
      </c>
      <c r="BR135" s="387">
        <f t="shared" ca="1" si="196"/>
        <v>0</v>
      </c>
      <c r="BS135" s="387">
        <f t="shared" ca="1" si="196"/>
        <v>0</v>
      </c>
      <c r="BT135" s="387">
        <f t="shared" ca="1" si="196"/>
        <v>0</v>
      </c>
      <c r="BU135" s="387">
        <f t="shared" ca="1" si="196"/>
        <v>0</v>
      </c>
      <c r="BV135" s="387">
        <f t="shared" ca="1" si="196"/>
        <v>0</v>
      </c>
      <c r="BW135" s="387">
        <f t="shared" ca="1" si="196"/>
        <v>0</v>
      </c>
      <c r="BX135" s="387">
        <f t="shared" ca="1" si="196"/>
        <v>0</v>
      </c>
      <c r="BY135" s="387">
        <f t="shared" ca="1" si="196"/>
        <v>0</v>
      </c>
      <c r="BZ135" s="387">
        <f t="shared" ca="1" si="196"/>
        <v>0</v>
      </c>
      <c r="CA135" s="387">
        <f t="shared" ca="1" si="196"/>
        <v>0</v>
      </c>
      <c r="CF135" s="385">
        <f t="shared" ca="1" si="167"/>
        <v>0</v>
      </c>
      <c r="CG135" s="385">
        <f t="shared" ca="1" si="168"/>
        <v>0</v>
      </c>
      <c r="CH135" s="386">
        <f t="shared" si="169"/>
        <v>0</v>
      </c>
      <c r="CI135" s="386">
        <f t="shared" ca="1" si="170"/>
        <v>0</v>
      </c>
      <c r="CJ135" s="386">
        <f t="shared" ca="1" si="171"/>
        <v>0</v>
      </c>
      <c r="CK135" s="389"/>
      <c r="CL135" s="387">
        <f t="shared" ca="1" si="197"/>
        <v>0</v>
      </c>
      <c r="CM135" s="387">
        <f t="shared" ca="1" si="197"/>
        <v>0</v>
      </c>
      <c r="CN135" s="387">
        <f t="shared" ca="1" si="197"/>
        <v>0</v>
      </c>
      <c r="CO135" s="387">
        <f t="shared" ca="1" si="197"/>
        <v>0</v>
      </c>
      <c r="CP135" s="387">
        <f t="shared" ca="1" si="197"/>
        <v>0</v>
      </c>
      <c r="CQ135" s="387">
        <f t="shared" ca="1" si="197"/>
        <v>0</v>
      </c>
      <c r="CR135" s="387">
        <f t="shared" ca="1" si="197"/>
        <v>0</v>
      </c>
      <c r="CS135" s="387">
        <f t="shared" ca="1" si="197"/>
        <v>0</v>
      </c>
      <c r="CT135" s="387">
        <f t="shared" ca="1" si="197"/>
        <v>0</v>
      </c>
      <c r="CU135" s="387">
        <f t="shared" ca="1" si="197"/>
        <v>0</v>
      </c>
      <c r="CV135" s="387">
        <f t="shared" ca="1" si="198"/>
        <v>0</v>
      </c>
      <c r="CW135" s="387">
        <f t="shared" ca="1" si="198"/>
        <v>0</v>
      </c>
      <c r="CX135" s="387">
        <f t="shared" ca="1" si="198"/>
        <v>0</v>
      </c>
      <c r="CY135" s="387">
        <f t="shared" ca="1" si="198"/>
        <v>0</v>
      </c>
      <c r="CZ135" s="387">
        <f t="shared" ca="1" si="198"/>
        <v>0</v>
      </c>
      <c r="DA135" s="387">
        <f t="shared" ca="1" si="198"/>
        <v>0</v>
      </c>
      <c r="DB135" s="387">
        <f t="shared" ca="1" si="198"/>
        <v>0</v>
      </c>
      <c r="DC135" s="387">
        <f t="shared" ca="1" si="198"/>
        <v>0</v>
      </c>
      <c r="DD135" s="387">
        <f t="shared" ca="1" si="198"/>
        <v>0</v>
      </c>
      <c r="DE135" s="387">
        <f t="shared" ca="1" si="198"/>
        <v>0</v>
      </c>
      <c r="DF135" s="387">
        <f t="shared" ca="1" si="199"/>
        <v>0</v>
      </c>
      <c r="DG135" s="387">
        <f t="shared" ca="1" si="199"/>
        <v>0</v>
      </c>
      <c r="DH135" s="387">
        <f t="shared" ca="1" si="199"/>
        <v>0</v>
      </c>
      <c r="DI135" s="387">
        <f t="shared" ca="1" si="199"/>
        <v>0</v>
      </c>
      <c r="DJ135" s="387">
        <f t="shared" ca="1" si="199"/>
        <v>0</v>
      </c>
      <c r="DK135" s="387">
        <f t="shared" ca="1" si="199"/>
        <v>0</v>
      </c>
      <c r="DL135" s="387">
        <f t="shared" ca="1" si="199"/>
        <v>0</v>
      </c>
      <c r="DM135" s="387">
        <f t="shared" ca="1" si="199"/>
        <v>0</v>
      </c>
      <c r="DN135" s="387">
        <f t="shared" ca="1" si="199"/>
        <v>0</v>
      </c>
      <c r="DO135" s="387">
        <f t="shared" ca="1" si="199"/>
        <v>0</v>
      </c>
      <c r="DP135" s="387">
        <f t="shared" ca="1" si="200"/>
        <v>0</v>
      </c>
      <c r="DQ135" s="387">
        <f t="shared" ca="1" si="200"/>
        <v>0</v>
      </c>
      <c r="DR135" s="387">
        <f t="shared" ca="1" si="200"/>
        <v>0</v>
      </c>
      <c r="DS135" s="387">
        <f t="shared" ca="1" si="200"/>
        <v>0</v>
      </c>
      <c r="DT135" s="387">
        <f t="shared" ca="1" si="200"/>
        <v>0</v>
      </c>
      <c r="DU135" s="387">
        <f t="shared" ca="1" si="200"/>
        <v>0</v>
      </c>
      <c r="DV135" s="387">
        <f t="shared" ca="1" si="200"/>
        <v>0</v>
      </c>
      <c r="DW135" s="387">
        <f t="shared" ca="1" si="200"/>
        <v>0</v>
      </c>
      <c r="DX135" s="387">
        <f t="shared" ca="1" si="200"/>
        <v>0</v>
      </c>
      <c r="DY135" s="387">
        <f t="shared" ca="1" si="200"/>
        <v>0</v>
      </c>
      <c r="DZ135" s="387">
        <f t="shared" ca="1" si="201"/>
        <v>0</v>
      </c>
      <c r="EA135" s="387">
        <f t="shared" ca="1" si="201"/>
        <v>0</v>
      </c>
      <c r="EB135" s="387">
        <f t="shared" ca="1" si="201"/>
        <v>0</v>
      </c>
      <c r="EC135" s="387">
        <f t="shared" ca="1" si="201"/>
        <v>0</v>
      </c>
      <c r="ED135" s="387">
        <f t="shared" ca="1" si="201"/>
        <v>0</v>
      </c>
      <c r="EE135" s="387">
        <f t="shared" ca="1" si="201"/>
        <v>0</v>
      </c>
      <c r="EF135" s="387">
        <f t="shared" ca="1" si="201"/>
        <v>0</v>
      </c>
      <c r="EG135" s="387">
        <f t="shared" ca="1" si="201"/>
        <v>0</v>
      </c>
      <c r="EH135" s="387">
        <f t="shared" ca="1" si="201"/>
        <v>0</v>
      </c>
      <c r="EI135" s="387">
        <f t="shared" ca="1" si="201"/>
        <v>0</v>
      </c>
      <c r="EJ135" s="387">
        <f t="shared" ca="1" si="201"/>
        <v>0</v>
      </c>
      <c r="EK135" s="387">
        <f t="shared" ca="1" si="201"/>
        <v>0</v>
      </c>
      <c r="EL135" s="387">
        <f t="shared" ca="1" si="201"/>
        <v>0</v>
      </c>
      <c r="EM135" s="387">
        <f t="shared" ca="1" si="201"/>
        <v>0</v>
      </c>
      <c r="EO135" s="695">
        <f t="shared" si="128"/>
        <v>1</v>
      </c>
      <c r="EP135" s="119">
        <f t="shared" si="129"/>
        <v>1</v>
      </c>
    </row>
    <row r="136" spans="1:146">
      <c r="A136" s="122">
        <v>129</v>
      </c>
      <c r="B136" s="550"/>
      <c r="C136" s="529"/>
      <c r="D136" s="530"/>
      <c r="E136" s="530"/>
      <c r="F136" s="531"/>
      <c r="G136" s="532" t="s">
        <v>381</v>
      </c>
      <c r="H136" s="529"/>
      <c r="I136" s="540"/>
      <c r="J136" s="540"/>
      <c r="K136" s="539"/>
      <c r="L136" s="747">
        <f>IF(ISBLANK(K136),,IF(K136&lt;'Grille des taux interet'!$B$2,'Grille des taux interet'!$C$2,IF(K136&lt;'Grille des taux interet'!$B$3,'Grille des taux interet'!$C$3,IF(K136&lt;'Grille des taux interet'!B$4,'Grille des taux interet'!$C$4,IF(K136&lt;='Grille des taux interet'!$B$5,'Grille des taux interet'!$C$5,"RIEN")))))</f>
        <v>0</v>
      </c>
      <c r="M136" s="602">
        <f t="shared" ref="M136:M142" si="202">H136+I136+J136</f>
        <v>0</v>
      </c>
      <c r="N136" s="663" t="str">
        <f t="shared" si="127"/>
        <v/>
      </c>
      <c r="O136" s="649"/>
      <c r="P136" s="649"/>
      <c r="Q136" s="649"/>
      <c r="R136" s="649"/>
      <c r="S136" s="656"/>
      <c r="T136" s="385">
        <f t="shared" ref="T136:T145" ca="1" si="203">IF(CELL("contenu",E136)&gt;0,IF(dotationanneepleine=1,DATE(YEAR(E136)+1,1,1),E136),0)</f>
        <v>0</v>
      </c>
      <c r="U136" s="385">
        <f t="shared" ref="U136:U145" ca="1" si="204">IF(CELL("contenu",F136)&gt;0,DATE(YEAR(E136)+F136,MONTH(E136),DAY(E136)-1),0)</f>
        <v>0</v>
      </c>
      <c r="V136" s="386">
        <f t="shared" ref="V136:V145" si="205">IF(F136&gt;0,ROUNDUP(C136/F136,2),0)</f>
        <v>0</v>
      </c>
      <c r="W136" s="386">
        <f t="shared" ref="W136:W145" ca="1" si="206">IF(prorata=360,((12-MONTH(T136))*30)+(31-DAY(T136)),MIN(DATE(YEAR(T136),12,31)-T136+1,365))*V136/prorata</f>
        <v>0</v>
      </c>
      <c r="X136" s="386">
        <f t="shared" ref="X136:X145" ca="1" si="207">IF(dotationanneepleine=1,V136,IF((V136-W136)&lt;0.001,0,V136-W136))</f>
        <v>0</v>
      </c>
      <c r="Y136" s="389">
        <f t="shared" ref="Y136:Y145" si="208">YEAR(D136)</f>
        <v>1900</v>
      </c>
      <c r="Z136" s="387">
        <f t="shared" ca="1" si="192"/>
        <v>0</v>
      </c>
      <c r="AA136" s="387">
        <f t="shared" ca="1" si="192"/>
        <v>0</v>
      </c>
      <c r="AB136" s="387">
        <f t="shared" ca="1" si="192"/>
        <v>0</v>
      </c>
      <c r="AC136" s="387">
        <f t="shared" ca="1" si="192"/>
        <v>0</v>
      </c>
      <c r="AD136" s="387">
        <f t="shared" ca="1" si="192"/>
        <v>0</v>
      </c>
      <c r="AE136" s="387">
        <f t="shared" ca="1" si="192"/>
        <v>0</v>
      </c>
      <c r="AF136" s="387">
        <f t="shared" ca="1" si="192"/>
        <v>0</v>
      </c>
      <c r="AG136" s="387">
        <f t="shared" ca="1" si="192"/>
        <v>0</v>
      </c>
      <c r="AH136" s="387">
        <f t="shared" ca="1" si="192"/>
        <v>0</v>
      </c>
      <c r="AI136" s="387">
        <f t="shared" ca="1" si="192"/>
        <v>0</v>
      </c>
      <c r="AJ136" s="387">
        <f t="shared" ca="1" si="193"/>
        <v>0</v>
      </c>
      <c r="AK136" s="387">
        <f t="shared" ca="1" si="193"/>
        <v>0</v>
      </c>
      <c r="AL136" s="387">
        <f t="shared" ca="1" si="193"/>
        <v>0</v>
      </c>
      <c r="AM136" s="387">
        <f t="shared" ca="1" si="193"/>
        <v>0</v>
      </c>
      <c r="AN136" s="387">
        <f t="shared" ca="1" si="193"/>
        <v>0</v>
      </c>
      <c r="AO136" s="387">
        <f t="shared" ca="1" si="193"/>
        <v>0</v>
      </c>
      <c r="AP136" s="387">
        <f t="shared" ca="1" si="193"/>
        <v>0</v>
      </c>
      <c r="AQ136" s="387">
        <f t="shared" ca="1" si="193"/>
        <v>0</v>
      </c>
      <c r="AR136" s="387">
        <f t="shared" ca="1" si="193"/>
        <v>0</v>
      </c>
      <c r="AS136" s="387">
        <f t="shared" ca="1" si="193"/>
        <v>0</v>
      </c>
      <c r="AT136" s="387">
        <f t="shared" ca="1" si="194"/>
        <v>0</v>
      </c>
      <c r="AU136" s="387">
        <f t="shared" ca="1" si="194"/>
        <v>0</v>
      </c>
      <c r="AV136" s="387">
        <f t="shared" ca="1" si="194"/>
        <v>0</v>
      </c>
      <c r="AW136" s="387">
        <f t="shared" ca="1" si="194"/>
        <v>0</v>
      </c>
      <c r="AX136" s="387">
        <f t="shared" ca="1" si="194"/>
        <v>0</v>
      </c>
      <c r="AY136" s="387">
        <f t="shared" ca="1" si="194"/>
        <v>0</v>
      </c>
      <c r="AZ136" s="387">
        <f t="shared" ca="1" si="194"/>
        <v>0</v>
      </c>
      <c r="BA136" s="387">
        <f t="shared" ca="1" si="194"/>
        <v>0</v>
      </c>
      <c r="BB136" s="387">
        <f t="shared" ca="1" si="194"/>
        <v>0</v>
      </c>
      <c r="BC136" s="387">
        <f t="shared" ca="1" si="194"/>
        <v>0</v>
      </c>
      <c r="BD136" s="387">
        <f t="shared" ca="1" si="195"/>
        <v>0</v>
      </c>
      <c r="BE136" s="387">
        <f t="shared" ca="1" si="195"/>
        <v>0</v>
      </c>
      <c r="BF136" s="387">
        <f t="shared" ca="1" si="195"/>
        <v>0</v>
      </c>
      <c r="BG136" s="387">
        <f t="shared" ca="1" si="195"/>
        <v>0</v>
      </c>
      <c r="BH136" s="387">
        <f t="shared" ca="1" si="195"/>
        <v>0</v>
      </c>
      <c r="BI136" s="387">
        <f t="shared" ca="1" si="195"/>
        <v>0</v>
      </c>
      <c r="BJ136" s="387">
        <f t="shared" ca="1" si="195"/>
        <v>0</v>
      </c>
      <c r="BK136" s="387">
        <f t="shared" ca="1" si="195"/>
        <v>0</v>
      </c>
      <c r="BL136" s="387">
        <f t="shared" ca="1" si="195"/>
        <v>0</v>
      </c>
      <c r="BM136" s="387">
        <f t="shared" ca="1" si="195"/>
        <v>0</v>
      </c>
      <c r="BN136" s="387">
        <f t="shared" ca="1" si="196"/>
        <v>0</v>
      </c>
      <c r="BO136" s="387">
        <f t="shared" ca="1" si="196"/>
        <v>0</v>
      </c>
      <c r="BP136" s="387">
        <f t="shared" ca="1" si="196"/>
        <v>0</v>
      </c>
      <c r="BQ136" s="387">
        <f t="shared" ca="1" si="196"/>
        <v>0</v>
      </c>
      <c r="BR136" s="387">
        <f t="shared" ca="1" si="196"/>
        <v>0</v>
      </c>
      <c r="BS136" s="387">
        <f t="shared" ca="1" si="196"/>
        <v>0</v>
      </c>
      <c r="BT136" s="387">
        <f t="shared" ca="1" si="196"/>
        <v>0</v>
      </c>
      <c r="BU136" s="387">
        <f t="shared" ca="1" si="196"/>
        <v>0</v>
      </c>
      <c r="BV136" s="387">
        <f t="shared" ca="1" si="196"/>
        <v>0</v>
      </c>
      <c r="BW136" s="387">
        <f t="shared" ca="1" si="196"/>
        <v>0</v>
      </c>
      <c r="BX136" s="387">
        <f t="shared" ca="1" si="196"/>
        <v>0</v>
      </c>
      <c r="BY136" s="387">
        <f t="shared" ca="1" si="196"/>
        <v>0</v>
      </c>
      <c r="BZ136" s="387">
        <f t="shared" ca="1" si="196"/>
        <v>0</v>
      </c>
      <c r="CA136" s="387">
        <f t="shared" ca="1" si="196"/>
        <v>0</v>
      </c>
      <c r="CF136" s="385">
        <f t="shared" ref="CF136:CF145" ca="1" si="209">IF(CELL("contenu",E136)&gt;0,IF(dotationanneepleine=1,DATE(YEAR(E136)+1,1,1),E136),0)</f>
        <v>0</v>
      </c>
      <c r="CG136" s="385">
        <f t="shared" ref="CG136:CG145" ca="1" si="210">IF(CELL("contenu",F136)&gt;0,DATE(YEAR(E136)+BM136,MONTH(E136),DAY(E136)-1),0)</f>
        <v>0</v>
      </c>
      <c r="CH136" s="386">
        <f t="shared" ref="CH136:CH145" si="211">IF(F136&gt;0,ROUNDUP(I136/F136,2),0)</f>
        <v>0</v>
      </c>
      <c r="CI136" s="386">
        <f t="shared" ref="CI136:CI145" ca="1" si="212">IF(prorata=360,((12-MONTH(T136))*30)+(31-DAY(T136)),MIN(DATE(YEAR(T136),12,31)-T136+1,365))*CH136/prorata</f>
        <v>0</v>
      </c>
      <c r="CJ136" s="386">
        <f t="shared" ref="CJ136:CJ145" ca="1" si="213">IF(dotationanneepleine=1,CH136,IF((CH136-CI136)&lt;0.001,0,CH136-CI136))</f>
        <v>0</v>
      </c>
      <c r="CK136" s="389"/>
      <c r="CL136" s="387">
        <f t="shared" ca="1" si="197"/>
        <v>0</v>
      </c>
      <c r="CM136" s="387">
        <f t="shared" ca="1" si="197"/>
        <v>0</v>
      </c>
      <c r="CN136" s="387">
        <f t="shared" ca="1" si="197"/>
        <v>0</v>
      </c>
      <c r="CO136" s="387">
        <f t="shared" ca="1" si="197"/>
        <v>0</v>
      </c>
      <c r="CP136" s="387">
        <f t="shared" ca="1" si="197"/>
        <v>0</v>
      </c>
      <c r="CQ136" s="387">
        <f t="shared" ca="1" si="197"/>
        <v>0</v>
      </c>
      <c r="CR136" s="387">
        <f t="shared" ca="1" si="197"/>
        <v>0</v>
      </c>
      <c r="CS136" s="387">
        <f t="shared" ca="1" si="197"/>
        <v>0</v>
      </c>
      <c r="CT136" s="387">
        <f t="shared" ca="1" si="197"/>
        <v>0</v>
      </c>
      <c r="CU136" s="387">
        <f t="shared" ca="1" si="197"/>
        <v>0</v>
      </c>
      <c r="CV136" s="387">
        <f t="shared" ca="1" si="198"/>
        <v>0</v>
      </c>
      <c r="CW136" s="387">
        <f t="shared" ca="1" si="198"/>
        <v>0</v>
      </c>
      <c r="CX136" s="387">
        <f t="shared" ca="1" si="198"/>
        <v>0</v>
      </c>
      <c r="CY136" s="387">
        <f t="shared" ca="1" si="198"/>
        <v>0</v>
      </c>
      <c r="CZ136" s="387">
        <f t="shared" ca="1" si="198"/>
        <v>0</v>
      </c>
      <c r="DA136" s="387">
        <f t="shared" ca="1" si="198"/>
        <v>0</v>
      </c>
      <c r="DB136" s="387">
        <f t="shared" ca="1" si="198"/>
        <v>0</v>
      </c>
      <c r="DC136" s="387">
        <f t="shared" ca="1" si="198"/>
        <v>0</v>
      </c>
      <c r="DD136" s="387">
        <f t="shared" ca="1" si="198"/>
        <v>0</v>
      </c>
      <c r="DE136" s="387">
        <f t="shared" ca="1" si="198"/>
        <v>0</v>
      </c>
      <c r="DF136" s="387">
        <f t="shared" ca="1" si="199"/>
        <v>0</v>
      </c>
      <c r="DG136" s="387">
        <f t="shared" ca="1" si="199"/>
        <v>0</v>
      </c>
      <c r="DH136" s="387">
        <f t="shared" ca="1" si="199"/>
        <v>0</v>
      </c>
      <c r="DI136" s="387">
        <f t="shared" ca="1" si="199"/>
        <v>0</v>
      </c>
      <c r="DJ136" s="387">
        <f t="shared" ca="1" si="199"/>
        <v>0</v>
      </c>
      <c r="DK136" s="387">
        <f t="shared" ca="1" si="199"/>
        <v>0</v>
      </c>
      <c r="DL136" s="387">
        <f t="shared" ca="1" si="199"/>
        <v>0</v>
      </c>
      <c r="DM136" s="387">
        <f t="shared" ca="1" si="199"/>
        <v>0</v>
      </c>
      <c r="DN136" s="387">
        <f t="shared" ca="1" si="199"/>
        <v>0</v>
      </c>
      <c r="DO136" s="387">
        <f t="shared" ca="1" si="199"/>
        <v>0</v>
      </c>
      <c r="DP136" s="387">
        <f t="shared" ca="1" si="200"/>
        <v>0</v>
      </c>
      <c r="DQ136" s="387">
        <f t="shared" ca="1" si="200"/>
        <v>0</v>
      </c>
      <c r="DR136" s="387">
        <f t="shared" ca="1" si="200"/>
        <v>0</v>
      </c>
      <c r="DS136" s="387">
        <f t="shared" ca="1" si="200"/>
        <v>0</v>
      </c>
      <c r="DT136" s="387">
        <f t="shared" ca="1" si="200"/>
        <v>0</v>
      </c>
      <c r="DU136" s="387">
        <f t="shared" ca="1" si="200"/>
        <v>0</v>
      </c>
      <c r="DV136" s="387">
        <f t="shared" ca="1" si="200"/>
        <v>0</v>
      </c>
      <c r="DW136" s="387">
        <f t="shared" ca="1" si="200"/>
        <v>0</v>
      </c>
      <c r="DX136" s="387">
        <f t="shared" ca="1" si="200"/>
        <v>0</v>
      </c>
      <c r="DY136" s="387">
        <f t="shared" ca="1" si="200"/>
        <v>0</v>
      </c>
      <c r="DZ136" s="387">
        <f t="shared" ca="1" si="201"/>
        <v>0</v>
      </c>
      <c r="EA136" s="387">
        <f t="shared" ca="1" si="201"/>
        <v>0</v>
      </c>
      <c r="EB136" s="387">
        <f t="shared" ca="1" si="201"/>
        <v>0</v>
      </c>
      <c r="EC136" s="387">
        <f t="shared" ca="1" si="201"/>
        <v>0</v>
      </c>
      <c r="ED136" s="387">
        <f t="shared" ca="1" si="201"/>
        <v>0</v>
      </c>
      <c r="EE136" s="387">
        <f t="shared" ca="1" si="201"/>
        <v>0</v>
      </c>
      <c r="EF136" s="387">
        <f t="shared" ca="1" si="201"/>
        <v>0</v>
      </c>
      <c r="EG136" s="387">
        <f t="shared" ca="1" si="201"/>
        <v>0</v>
      </c>
      <c r="EH136" s="387">
        <f t="shared" ca="1" si="201"/>
        <v>0</v>
      </c>
      <c r="EI136" s="387">
        <f t="shared" ca="1" si="201"/>
        <v>0</v>
      </c>
      <c r="EJ136" s="387">
        <f t="shared" ca="1" si="201"/>
        <v>0</v>
      </c>
      <c r="EK136" s="387">
        <f t="shared" ca="1" si="201"/>
        <v>0</v>
      </c>
      <c r="EL136" s="387">
        <f t="shared" ca="1" si="201"/>
        <v>0</v>
      </c>
      <c r="EM136" s="387">
        <f t="shared" ca="1" si="201"/>
        <v>0</v>
      </c>
      <c r="EO136" s="695">
        <f t="shared" si="128"/>
        <v>1</v>
      </c>
      <c r="EP136" s="119">
        <f t="shared" si="129"/>
        <v>1</v>
      </c>
    </row>
    <row r="137" spans="1:146">
      <c r="A137" s="122">
        <v>130</v>
      </c>
      <c r="B137" s="550"/>
      <c r="C137" s="529"/>
      <c r="D137" s="530"/>
      <c r="E137" s="530"/>
      <c r="F137" s="531"/>
      <c r="G137" s="532" t="s">
        <v>381</v>
      </c>
      <c r="H137" s="529"/>
      <c r="I137" s="540"/>
      <c r="J137" s="540"/>
      <c r="K137" s="539"/>
      <c r="L137" s="747">
        <f>IF(ISBLANK(K137),,IF(K137&lt;'Grille des taux interet'!$B$2,'Grille des taux interet'!$C$2,IF(K137&lt;'Grille des taux interet'!$B$3,'Grille des taux interet'!$C$3,IF(K137&lt;'Grille des taux interet'!B$4,'Grille des taux interet'!$C$4,IF(K137&lt;='Grille des taux interet'!$B$5,'Grille des taux interet'!$C$5,"RIEN")))))</f>
        <v>0</v>
      </c>
      <c r="M137" s="602">
        <f t="shared" si="202"/>
        <v>0</v>
      </c>
      <c r="N137" s="663" t="str">
        <f t="shared" ref="N137:N142" si="214">IF(J137&lt;&gt;0,IF(K137=0,"IL FAUT IMPERATIVEMENT SAISIR UNE DUREE D'EMPRUNT",""),"")</f>
        <v/>
      </c>
      <c r="O137" s="649"/>
      <c r="P137" s="649"/>
      <c r="Q137" s="649"/>
      <c r="R137" s="649"/>
      <c r="S137" s="656"/>
      <c r="T137" s="385">
        <f t="shared" ca="1" si="203"/>
        <v>0</v>
      </c>
      <c r="U137" s="385">
        <f t="shared" ca="1" si="204"/>
        <v>0</v>
      </c>
      <c r="V137" s="386">
        <f t="shared" si="205"/>
        <v>0</v>
      </c>
      <c r="W137" s="386">
        <f t="shared" ca="1" si="206"/>
        <v>0</v>
      </c>
      <c r="X137" s="386">
        <f t="shared" ca="1" si="207"/>
        <v>0</v>
      </c>
      <c r="Y137" s="389">
        <f t="shared" si="208"/>
        <v>1900</v>
      </c>
      <c r="Z137" s="387">
        <f t="shared" ca="1" si="192"/>
        <v>0</v>
      </c>
      <c r="AA137" s="387">
        <f t="shared" ca="1" si="192"/>
        <v>0</v>
      </c>
      <c r="AB137" s="387">
        <f t="shared" ca="1" si="192"/>
        <v>0</v>
      </c>
      <c r="AC137" s="387">
        <f t="shared" ca="1" si="192"/>
        <v>0</v>
      </c>
      <c r="AD137" s="387">
        <f t="shared" ca="1" si="192"/>
        <v>0</v>
      </c>
      <c r="AE137" s="387">
        <f t="shared" ca="1" si="192"/>
        <v>0</v>
      </c>
      <c r="AF137" s="387">
        <f t="shared" ca="1" si="192"/>
        <v>0</v>
      </c>
      <c r="AG137" s="387">
        <f t="shared" ca="1" si="192"/>
        <v>0</v>
      </c>
      <c r="AH137" s="387">
        <f t="shared" ca="1" si="192"/>
        <v>0</v>
      </c>
      <c r="AI137" s="387">
        <f t="shared" ca="1" si="192"/>
        <v>0</v>
      </c>
      <c r="AJ137" s="387">
        <f t="shared" ca="1" si="193"/>
        <v>0</v>
      </c>
      <c r="AK137" s="387">
        <f t="shared" ca="1" si="193"/>
        <v>0</v>
      </c>
      <c r="AL137" s="387">
        <f t="shared" ca="1" si="193"/>
        <v>0</v>
      </c>
      <c r="AM137" s="387">
        <f t="shared" ca="1" si="193"/>
        <v>0</v>
      </c>
      <c r="AN137" s="387">
        <f t="shared" ca="1" si="193"/>
        <v>0</v>
      </c>
      <c r="AO137" s="387">
        <f t="shared" ca="1" si="193"/>
        <v>0</v>
      </c>
      <c r="AP137" s="387">
        <f t="shared" ca="1" si="193"/>
        <v>0</v>
      </c>
      <c r="AQ137" s="387">
        <f t="shared" ca="1" si="193"/>
        <v>0</v>
      </c>
      <c r="AR137" s="387">
        <f t="shared" ca="1" si="193"/>
        <v>0</v>
      </c>
      <c r="AS137" s="387">
        <f t="shared" ca="1" si="193"/>
        <v>0</v>
      </c>
      <c r="AT137" s="387">
        <f t="shared" ca="1" si="194"/>
        <v>0</v>
      </c>
      <c r="AU137" s="387">
        <f t="shared" ca="1" si="194"/>
        <v>0</v>
      </c>
      <c r="AV137" s="387">
        <f t="shared" ca="1" si="194"/>
        <v>0</v>
      </c>
      <c r="AW137" s="387">
        <f t="shared" ca="1" si="194"/>
        <v>0</v>
      </c>
      <c r="AX137" s="387">
        <f t="shared" ca="1" si="194"/>
        <v>0</v>
      </c>
      <c r="AY137" s="387">
        <f t="shared" ca="1" si="194"/>
        <v>0</v>
      </c>
      <c r="AZ137" s="387">
        <f t="shared" ca="1" si="194"/>
        <v>0</v>
      </c>
      <c r="BA137" s="387">
        <f t="shared" ca="1" si="194"/>
        <v>0</v>
      </c>
      <c r="BB137" s="387">
        <f t="shared" ca="1" si="194"/>
        <v>0</v>
      </c>
      <c r="BC137" s="387">
        <f t="shared" ca="1" si="194"/>
        <v>0</v>
      </c>
      <c r="BD137" s="387">
        <f t="shared" ca="1" si="195"/>
        <v>0</v>
      </c>
      <c r="BE137" s="387">
        <f t="shared" ca="1" si="195"/>
        <v>0</v>
      </c>
      <c r="BF137" s="387">
        <f t="shared" ca="1" si="195"/>
        <v>0</v>
      </c>
      <c r="BG137" s="387">
        <f t="shared" ca="1" si="195"/>
        <v>0</v>
      </c>
      <c r="BH137" s="387">
        <f t="shared" ca="1" si="195"/>
        <v>0</v>
      </c>
      <c r="BI137" s="387">
        <f t="shared" ca="1" si="195"/>
        <v>0</v>
      </c>
      <c r="BJ137" s="387">
        <f t="shared" ca="1" si="195"/>
        <v>0</v>
      </c>
      <c r="BK137" s="387">
        <f t="shared" ca="1" si="195"/>
        <v>0</v>
      </c>
      <c r="BL137" s="387">
        <f t="shared" ca="1" si="195"/>
        <v>0</v>
      </c>
      <c r="BM137" s="387">
        <f t="shared" ca="1" si="195"/>
        <v>0</v>
      </c>
      <c r="BN137" s="387">
        <f t="shared" ca="1" si="196"/>
        <v>0</v>
      </c>
      <c r="BO137" s="387">
        <f t="shared" ca="1" si="196"/>
        <v>0</v>
      </c>
      <c r="BP137" s="387">
        <f t="shared" ca="1" si="196"/>
        <v>0</v>
      </c>
      <c r="BQ137" s="387">
        <f t="shared" ca="1" si="196"/>
        <v>0</v>
      </c>
      <c r="BR137" s="387">
        <f t="shared" ca="1" si="196"/>
        <v>0</v>
      </c>
      <c r="BS137" s="387">
        <f t="shared" ca="1" si="196"/>
        <v>0</v>
      </c>
      <c r="BT137" s="387">
        <f t="shared" ca="1" si="196"/>
        <v>0</v>
      </c>
      <c r="BU137" s="387">
        <f t="shared" ca="1" si="196"/>
        <v>0</v>
      </c>
      <c r="BV137" s="387">
        <f t="shared" ca="1" si="196"/>
        <v>0</v>
      </c>
      <c r="BW137" s="387">
        <f t="shared" ca="1" si="196"/>
        <v>0</v>
      </c>
      <c r="BX137" s="387">
        <f t="shared" ca="1" si="196"/>
        <v>0</v>
      </c>
      <c r="BY137" s="387">
        <f t="shared" ca="1" si="196"/>
        <v>0</v>
      </c>
      <c r="BZ137" s="387">
        <f t="shared" ca="1" si="196"/>
        <v>0</v>
      </c>
      <c r="CA137" s="387">
        <f t="shared" ca="1" si="196"/>
        <v>0</v>
      </c>
      <c r="CF137" s="385">
        <f t="shared" ca="1" si="209"/>
        <v>0</v>
      </c>
      <c r="CG137" s="385">
        <f t="shared" ca="1" si="210"/>
        <v>0</v>
      </c>
      <c r="CH137" s="386">
        <f t="shared" si="211"/>
        <v>0</v>
      </c>
      <c r="CI137" s="386">
        <f t="shared" ca="1" si="212"/>
        <v>0</v>
      </c>
      <c r="CJ137" s="386">
        <f t="shared" ca="1" si="213"/>
        <v>0</v>
      </c>
      <c r="CK137" s="389"/>
      <c r="CL137" s="387">
        <f t="shared" ca="1" si="197"/>
        <v>0</v>
      </c>
      <c r="CM137" s="387">
        <f t="shared" ca="1" si="197"/>
        <v>0</v>
      </c>
      <c r="CN137" s="387">
        <f t="shared" ca="1" si="197"/>
        <v>0</v>
      </c>
      <c r="CO137" s="387">
        <f t="shared" ca="1" si="197"/>
        <v>0</v>
      </c>
      <c r="CP137" s="387">
        <f t="shared" ca="1" si="197"/>
        <v>0</v>
      </c>
      <c r="CQ137" s="387">
        <f t="shared" ca="1" si="197"/>
        <v>0</v>
      </c>
      <c r="CR137" s="387">
        <f t="shared" ca="1" si="197"/>
        <v>0</v>
      </c>
      <c r="CS137" s="387">
        <f t="shared" ca="1" si="197"/>
        <v>0</v>
      </c>
      <c r="CT137" s="387">
        <f t="shared" ca="1" si="197"/>
        <v>0</v>
      </c>
      <c r="CU137" s="387">
        <f t="shared" ca="1" si="197"/>
        <v>0</v>
      </c>
      <c r="CV137" s="387">
        <f t="shared" ca="1" si="198"/>
        <v>0</v>
      </c>
      <c r="CW137" s="387">
        <f t="shared" ca="1" si="198"/>
        <v>0</v>
      </c>
      <c r="CX137" s="387">
        <f t="shared" ca="1" si="198"/>
        <v>0</v>
      </c>
      <c r="CY137" s="387">
        <f t="shared" ca="1" si="198"/>
        <v>0</v>
      </c>
      <c r="CZ137" s="387">
        <f t="shared" ca="1" si="198"/>
        <v>0</v>
      </c>
      <c r="DA137" s="387">
        <f t="shared" ca="1" si="198"/>
        <v>0</v>
      </c>
      <c r="DB137" s="387">
        <f t="shared" ca="1" si="198"/>
        <v>0</v>
      </c>
      <c r="DC137" s="387">
        <f t="shared" ca="1" si="198"/>
        <v>0</v>
      </c>
      <c r="DD137" s="387">
        <f t="shared" ca="1" si="198"/>
        <v>0</v>
      </c>
      <c r="DE137" s="387">
        <f t="shared" ca="1" si="198"/>
        <v>0</v>
      </c>
      <c r="DF137" s="387">
        <f t="shared" ca="1" si="199"/>
        <v>0</v>
      </c>
      <c r="DG137" s="387">
        <f t="shared" ca="1" si="199"/>
        <v>0</v>
      </c>
      <c r="DH137" s="387">
        <f t="shared" ca="1" si="199"/>
        <v>0</v>
      </c>
      <c r="DI137" s="387">
        <f t="shared" ca="1" si="199"/>
        <v>0</v>
      </c>
      <c r="DJ137" s="387">
        <f t="shared" ca="1" si="199"/>
        <v>0</v>
      </c>
      <c r="DK137" s="387">
        <f t="shared" ca="1" si="199"/>
        <v>0</v>
      </c>
      <c r="DL137" s="387">
        <f t="shared" ca="1" si="199"/>
        <v>0</v>
      </c>
      <c r="DM137" s="387">
        <f t="shared" ca="1" si="199"/>
        <v>0</v>
      </c>
      <c r="DN137" s="387">
        <f t="shared" ca="1" si="199"/>
        <v>0</v>
      </c>
      <c r="DO137" s="387">
        <f t="shared" ca="1" si="199"/>
        <v>0</v>
      </c>
      <c r="DP137" s="387">
        <f t="shared" ca="1" si="200"/>
        <v>0</v>
      </c>
      <c r="DQ137" s="387">
        <f t="shared" ca="1" si="200"/>
        <v>0</v>
      </c>
      <c r="DR137" s="387">
        <f t="shared" ca="1" si="200"/>
        <v>0</v>
      </c>
      <c r="DS137" s="387">
        <f t="shared" ca="1" si="200"/>
        <v>0</v>
      </c>
      <c r="DT137" s="387">
        <f t="shared" ca="1" si="200"/>
        <v>0</v>
      </c>
      <c r="DU137" s="387">
        <f t="shared" ca="1" si="200"/>
        <v>0</v>
      </c>
      <c r="DV137" s="387">
        <f t="shared" ca="1" si="200"/>
        <v>0</v>
      </c>
      <c r="DW137" s="387">
        <f t="shared" ca="1" si="200"/>
        <v>0</v>
      </c>
      <c r="DX137" s="387">
        <f t="shared" ca="1" si="200"/>
        <v>0</v>
      </c>
      <c r="DY137" s="387">
        <f t="shared" ca="1" si="200"/>
        <v>0</v>
      </c>
      <c r="DZ137" s="387">
        <f t="shared" ca="1" si="201"/>
        <v>0</v>
      </c>
      <c r="EA137" s="387">
        <f t="shared" ca="1" si="201"/>
        <v>0</v>
      </c>
      <c r="EB137" s="387">
        <f t="shared" ca="1" si="201"/>
        <v>0</v>
      </c>
      <c r="EC137" s="387">
        <f t="shared" ca="1" si="201"/>
        <v>0</v>
      </c>
      <c r="ED137" s="387">
        <f t="shared" ca="1" si="201"/>
        <v>0</v>
      </c>
      <c r="EE137" s="387">
        <f t="shared" ca="1" si="201"/>
        <v>0</v>
      </c>
      <c r="EF137" s="387">
        <f t="shared" ca="1" si="201"/>
        <v>0</v>
      </c>
      <c r="EG137" s="387">
        <f t="shared" ca="1" si="201"/>
        <v>0</v>
      </c>
      <c r="EH137" s="387">
        <f t="shared" ca="1" si="201"/>
        <v>0</v>
      </c>
      <c r="EI137" s="387">
        <f t="shared" ca="1" si="201"/>
        <v>0</v>
      </c>
      <c r="EJ137" s="387">
        <f t="shared" ca="1" si="201"/>
        <v>0</v>
      </c>
      <c r="EK137" s="387">
        <f t="shared" ca="1" si="201"/>
        <v>0</v>
      </c>
      <c r="EL137" s="387">
        <f t="shared" ca="1" si="201"/>
        <v>0</v>
      </c>
      <c r="EM137" s="387">
        <f t="shared" ca="1" si="201"/>
        <v>0</v>
      </c>
      <c r="EO137" s="695">
        <f t="shared" ref="EO137:EO142" si="215">IF(ISBLANK(J137),TRUE,IF(NOT(ISBLANK(K137)),TRUE,FALSE))*1</f>
        <v>1</v>
      </c>
      <c r="EP137" s="119">
        <f t="shared" ref="EP137:EP142" si="216">IF(EO137=1,IF(F137-K137&gt;=0,TRUE,FALSE),TRUE)*1</f>
        <v>1</v>
      </c>
    </row>
    <row r="138" spans="1:146">
      <c r="A138" s="122">
        <v>131</v>
      </c>
      <c r="B138" s="550"/>
      <c r="C138" s="529"/>
      <c r="D138" s="530"/>
      <c r="E138" s="530"/>
      <c r="F138" s="531"/>
      <c r="G138" s="532" t="s">
        <v>381</v>
      </c>
      <c r="H138" s="529"/>
      <c r="I138" s="540"/>
      <c r="J138" s="540"/>
      <c r="K138" s="539"/>
      <c r="L138" s="747">
        <f>IF(ISBLANK(K138),,IF(K138&lt;'Grille des taux interet'!$B$2,'Grille des taux interet'!$C$2,IF(K138&lt;'Grille des taux interet'!$B$3,'Grille des taux interet'!$C$3,IF(K138&lt;'Grille des taux interet'!B$4,'Grille des taux interet'!$C$4,IF(K138&lt;='Grille des taux interet'!$B$5,'Grille des taux interet'!$C$5,"RIEN")))))</f>
        <v>0</v>
      </c>
      <c r="M138" s="602">
        <f t="shared" si="202"/>
        <v>0</v>
      </c>
      <c r="N138" s="663" t="str">
        <f t="shared" si="214"/>
        <v/>
      </c>
      <c r="O138" s="649"/>
      <c r="P138" s="649"/>
      <c r="Q138" s="649"/>
      <c r="R138" s="649"/>
      <c r="S138" s="656"/>
      <c r="T138" s="385">
        <f t="shared" ca="1" si="203"/>
        <v>0</v>
      </c>
      <c r="U138" s="385">
        <f t="shared" ca="1" si="204"/>
        <v>0</v>
      </c>
      <c r="V138" s="386">
        <f t="shared" si="205"/>
        <v>0</v>
      </c>
      <c r="W138" s="386">
        <f t="shared" ca="1" si="206"/>
        <v>0</v>
      </c>
      <c r="X138" s="386">
        <f t="shared" ca="1" si="207"/>
        <v>0</v>
      </c>
      <c r="Y138" s="389">
        <f t="shared" si="208"/>
        <v>1900</v>
      </c>
      <c r="Z138" s="387">
        <f t="shared" ca="1" si="192"/>
        <v>0</v>
      </c>
      <c r="AA138" s="387">
        <f t="shared" ca="1" si="192"/>
        <v>0</v>
      </c>
      <c r="AB138" s="387">
        <f t="shared" ca="1" si="192"/>
        <v>0</v>
      </c>
      <c r="AC138" s="387">
        <f t="shared" ca="1" si="192"/>
        <v>0</v>
      </c>
      <c r="AD138" s="387">
        <f t="shared" ca="1" si="192"/>
        <v>0</v>
      </c>
      <c r="AE138" s="387">
        <f t="shared" ca="1" si="192"/>
        <v>0</v>
      </c>
      <c r="AF138" s="387">
        <f t="shared" ca="1" si="192"/>
        <v>0</v>
      </c>
      <c r="AG138" s="387">
        <f t="shared" ca="1" si="192"/>
        <v>0</v>
      </c>
      <c r="AH138" s="387">
        <f t="shared" ca="1" si="192"/>
        <v>0</v>
      </c>
      <c r="AI138" s="387">
        <f t="shared" ca="1" si="192"/>
        <v>0</v>
      </c>
      <c r="AJ138" s="387">
        <f t="shared" ca="1" si="193"/>
        <v>0</v>
      </c>
      <c r="AK138" s="387">
        <f t="shared" ca="1" si="193"/>
        <v>0</v>
      </c>
      <c r="AL138" s="387">
        <f t="shared" ca="1" si="193"/>
        <v>0</v>
      </c>
      <c r="AM138" s="387">
        <f t="shared" ca="1" si="193"/>
        <v>0</v>
      </c>
      <c r="AN138" s="387">
        <f t="shared" ca="1" si="193"/>
        <v>0</v>
      </c>
      <c r="AO138" s="387">
        <f t="shared" ca="1" si="193"/>
        <v>0</v>
      </c>
      <c r="AP138" s="387">
        <f t="shared" ca="1" si="193"/>
        <v>0</v>
      </c>
      <c r="AQ138" s="387">
        <f t="shared" ca="1" si="193"/>
        <v>0</v>
      </c>
      <c r="AR138" s="387">
        <f t="shared" ca="1" si="193"/>
        <v>0</v>
      </c>
      <c r="AS138" s="387">
        <f t="shared" ca="1" si="193"/>
        <v>0</v>
      </c>
      <c r="AT138" s="387">
        <f t="shared" ca="1" si="194"/>
        <v>0</v>
      </c>
      <c r="AU138" s="387">
        <f t="shared" ca="1" si="194"/>
        <v>0</v>
      </c>
      <c r="AV138" s="387">
        <f t="shared" ca="1" si="194"/>
        <v>0</v>
      </c>
      <c r="AW138" s="387">
        <f t="shared" ca="1" si="194"/>
        <v>0</v>
      </c>
      <c r="AX138" s="387">
        <f t="shared" ca="1" si="194"/>
        <v>0</v>
      </c>
      <c r="AY138" s="387">
        <f t="shared" ca="1" si="194"/>
        <v>0</v>
      </c>
      <c r="AZ138" s="387">
        <f t="shared" ca="1" si="194"/>
        <v>0</v>
      </c>
      <c r="BA138" s="387">
        <f t="shared" ca="1" si="194"/>
        <v>0</v>
      </c>
      <c r="BB138" s="387">
        <f t="shared" ca="1" si="194"/>
        <v>0</v>
      </c>
      <c r="BC138" s="387">
        <f t="shared" ca="1" si="194"/>
        <v>0</v>
      </c>
      <c r="BD138" s="387">
        <f t="shared" ca="1" si="195"/>
        <v>0</v>
      </c>
      <c r="BE138" s="387">
        <f t="shared" ca="1" si="195"/>
        <v>0</v>
      </c>
      <c r="BF138" s="387">
        <f t="shared" ca="1" si="195"/>
        <v>0</v>
      </c>
      <c r="BG138" s="387">
        <f t="shared" ca="1" si="195"/>
        <v>0</v>
      </c>
      <c r="BH138" s="387">
        <f t="shared" ca="1" si="195"/>
        <v>0</v>
      </c>
      <c r="BI138" s="387">
        <f t="shared" ca="1" si="195"/>
        <v>0</v>
      </c>
      <c r="BJ138" s="387">
        <f t="shared" ca="1" si="195"/>
        <v>0</v>
      </c>
      <c r="BK138" s="387">
        <f t="shared" ca="1" si="195"/>
        <v>0</v>
      </c>
      <c r="BL138" s="387">
        <f t="shared" ca="1" si="195"/>
        <v>0</v>
      </c>
      <c r="BM138" s="387">
        <f t="shared" ca="1" si="195"/>
        <v>0</v>
      </c>
      <c r="BN138" s="387">
        <f t="shared" ca="1" si="196"/>
        <v>0</v>
      </c>
      <c r="BO138" s="387">
        <f t="shared" ca="1" si="196"/>
        <v>0</v>
      </c>
      <c r="BP138" s="387">
        <f t="shared" ca="1" si="196"/>
        <v>0</v>
      </c>
      <c r="BQ138" s="387">
        <f t="shared" ca="1" si="196"/>
        <v>0</v>
      </c>
      <c r="BR138" s="387">
        <f t="shared" ca="1" si="196"/>
        <v>0</v>
      </c>
      <c r="BS138" s="387">
        <f t="shared" ca="1" si="196"/>
        <v>0</v>
      </c>
      <c r="BT138" s="387">
        <f t="shared" ca="1" si="196"/>
        <v>0</v>
      </c>
      <c r="BU138" s="387">
        <f t="shared" ca="1" si="196"/>
        <v>0</v>
      </c>
      <c r="BV138" s="387">
        <f t="shared" ca="1" si="196"/>
        <v>0</v>
      </c>
      <c r="BW138" s="387">
        <f t="shared" ca="1" si="196"/>
        <v>0</v>
      </c>
      <c r="BX138" s="387">
        <f t="shared" ca="1" si="196"/>
        <v>0</v>
      </c>
      <c r="BY138" s="387">
        <f t="shared" ca="1" si="196"/>
        <v>0</v>
      </c>
      <c r="BZ138" s="387">
        <f t="shared" ca="1" si="196"/>
        <v>0</v>
      </c>
      <c r="CA138" s="387">
        <f t="shared" ca="1" si="196"/>
        <v>0</v>
      </c>
      <c r="CF138" s="385">
        <f t="shared" ca="1" si="209"/>
        <v>0</v>
      </c>
      <c r="CG138" s="385">
        <f t="shared" ca="1" si="210"/>
        <v>0</v>
      </c>
      <c r="CH138" s="386">
        <f t="shared" si="211"/>
        <v>0</v>
      </c>
      <c r="CI138" s="386">
        <f t="shared" ca="1" si="212"/>
        <v>0</v>
      </c>
      <c r="CJ138" s="386">
        <f t="shared" ca="1" si="213"/>
        <v>0</v>
      </c>
      <c r="CK138" s="389"/>
      <c r="CL138" s="387">
        <f t="shared" ca="1" si="197"/>
        <v>0</v>
      </c>
      <c r="CM138" s="387">
        <f t="shared" ca="1" si="197"/>
        <v>0</v>
      </c>
      <c r="CN138" s="387">
        <f t="shared" ca="1" si="197"/>
        <v>0</v>
      </c>
      <c r="CO138" s="387">
        <f t="shared" ca="1" si="197"/>
        <v>0</v>
      </c>
      <c r="CP138" s="387">
        <f t="shared" ca="1" si="197"/>
        <v>0</v>
      </c>
      <c r="CQ138" s="387">
        <f t="shared" ca="1" si="197"/>
        <v>0</v>
      </c>
      <c r="CR138" s="387">
        <f t="shared" ca="1" si="197"/>
        <v>0</v>
      </c>
      <c r="CS138" s="387">
        <f t="shared" ca="1" si="197"/>
        <v>0</v>
      </c>
      <c r="CT138" s="387">
        <f t="shared" ca="1" si="197"/>
        <v>0</v>
      </c>
      <c r="CU138" s="387">
        <f t="shared" ca="1" si="197"/>
        <v>0</v>
      </c>
      <c r="CV138" s="387">
        <f t="shared" ca="1" si="198"/>
        <v>0</v>
      </c>
      <c r="CW138" s="387">
        <f t="shared" ca="1" si="198"/>
        <v>0</v>
      </c>
      <c r="CX138" s="387">
        <f t="shared" ca="1" si="198"/>
        <v>0</v>
      </c>
      <c r="CY138" s="387">
        <f t="shared" ca="1" si="198"/>
        <v>0</v>
      </c>
      <c r="CZ138" s="387">
        <f t="shared" ca="1" si="198"/>
        <v>0</v>
      </c>
      <c r="DA138" s="387">
        <f t="shared" ca="1" si="198"/>
        <v>0</v>
      </c>
      <c r="DB138" s="387">
        <f t="shared" ca="1" si="198"/>
        <v>0</v>
      </c>
      <c r="DC138" s="387">
        <f t="shared" ca="1" si="198"/>
        <v>0</v>
      </c>
      <c r="DD138" s="387">
        <f t="shared" ca="1" si="198"/>
        <v>0</v>
      </c>
      <c r="DE138" s="387">
        <f t="shared" ca="1" si="198"/>
        <v>0</v>
      </c>
      <c r="DF138" s="387">
        <f t="shared" ca="1" si="199"/>
        <v>0</v>
      </c>
      <c r="DG138" s="387">
        <f t="shared" ca="1" si="199"/>
        <v>0</v>
      </c>
      <c r="DH138" s="387">
        <f t="shared" ca="1" si="199"/>
        <v>0</v>
      </c>
      <c r="DI138" s="387">
        <f t="shared" ca="1" si="199"/>
        <v>0</v>
      </c>
      <c r="DJ138" s="387">
        <f t="shared" ca="1" si="199"/>
        <v>0</v>
      </c>
      <c r="DK138" s="387">
        <f t="shared" ca="1" si="199"/>
        <v>0</v>
      </c>
      <c r="DL138" s="387">
        <f t="shared" ca="1" si="199"/>
        <v>0</v>
      </c>
      <c r="DM138" s="387">
        <f t="shared" ca="1" si="199"/>
        <v>0</v>
      </c>
      <c r="DN138" s="387">
        <f t="shared" ca="1" si="199"/>
        <v>0</v>
      </c>
      <c r="DO138" s="387">
        <f t="shared" ca="1" si="199"/>
        <v>0</v>
      </c>
      <c r="DP138" s="387">
        <f t="shared" ca="1" si="200"/>
        <v>0</v>
      </c>
      <c r="DQ138" s="387">
        <f t="shared" ca="1" si="200"/>
        <v>0</v>
      </c>
      <c r="DR138" s="387">
        <f t="shared" ca="1" si="200"/>
        <v>0</v>
      </c>
      <c r="DS138" s="387">
        <f t="shared" ca="1" si="200"/>
        <v>0</v>
      </c>
      <c r="DT138" s="387">
        <f t="shared" ca="1" si="200"/>
        <v>0</v>
      </c>
      <c r="DU138" s="387">
        <f t="shared" ca="1" si="200"/>
        <v>0</v>
      </c>
      <c r="DV138" s="387">
        <f t="shared" ca="1" si="200"/>
        <v>0</v>
      </c>
      <c r="DW138" s="387">
        <f t="shared" ca="1" si="200"/>
        <v>0</v>
      </c>
      <c r="DX138" s="387">
        <f t="shared" ca="1" si="200"/>
        <v>0</v>
      </c>
      <c r="DY138" s="387">
        <f t="shared" ca="1" si="200"/>
        <v>0</v>
      </c>
      <c r="DZ138" s="387">
        <f t="shared" ca="1" si="201"/>
        <v>0</v>
      </c>
      <c r="EA138" s="387">
        <f t="shared" ca="1" si="201"/>
        <v>0</v>
      </c>
      <c r="EB138" s="387">
        <f t="shared" ca="1" si="201"/>
        <v>0</v>
      </c>
      <c r="EC138" s="387">
        <f t="shared" ca="1" si="201"/>
        <v>0</v>
      </c>
      <c r="ED138" s="387">
        <f t="shared" ca="1" si="201"/>
        <v>0</v>
      </c>
      <c r="EE138" s="387">
        <f t="shared" ca="1" si="201"/>
        <v>0</v>
      </c>
      <c r="EF138" s="387">
        <f t="shared" ca="1" si="201"/>
        <v>0</v>
      </c>
      <c r="EG138" s="387">
        <f t="shared" ca="1" si="201"/>
        <v>0</v>
      </c>
      <c r="EH138" s="387">
        <f t="shared" ca="1" si="201"/>
        <v>0</v>
      </c>
      <c r="EI138" s="387">
        <f t="shared" ca="1" si="201"/>
        <v>0</v>
      </c>
      <c r="EJ138" s="387">
        <f t="shared" ca="1" si="201"/>
        <v>0</v>
      </c>
      <c r="EK138" s="387">
        <f t="shared" ca="1" si="201"/>
        <v>0</v>
      </c>
      <c r="EL138" s="387">
        <f t="shared" ca="1" si="201"/>
        <v>0</v>
      </c>
      <c r="EM138" s="387">
        <f t="shared" ca="1" si="201"/>
        <v>0</v>
      </c>
      <c r="EO138" s="695">
        <f t="shared" si="215"/>
        <v>1</v>
      </c>
      <c r="EP138" s="119">
        <f t="shared" si="216"/>
        <v>1</v>
      </c>
    </row>
    <row r="139" spans="1:146">
      <c r="A139" s="122">
        <v>132</v>
      </c>
      <c r="B139" s="550"/>
      <c r="C139" s="529"/>
      <c r="D139" s="530"/>
      <c r="E139" s="530"/>
      <c r="F139" s="531"/>
      <c r="G139" s="532" t="s">
        <v>381</v>
      </c>
      <c r="H139" s="529"/>
      <c r="I139" s="540"/>
      <c r="J139" s="540"/>
      <c r="K139" s="539"/>
      <c r="L139" s="747">
        <f>IF(ISBLANK(K139),,IF(K139&lt;'Grille des taux interet'!$B$2,'Grille des taux interet'!$C$2,IF(K139&lt;'Grille des taux interet'!$B$3,'Grille des taux interet'!$C$3,IF(K139&lt;'Grille des taux interet'!B$4,'Grille des taux interet'!$C$4,IF(K139&lt;='Grille des taux interet'!$B$5,'Grille des taux interet'!$C$5,"RIEN")))))</f>
        <v>0</v>
      </c>
      <c r="M139" s="602">
        <f t="shared" si="202"/>
        <v>0</v>
      </c>
      <c r="N139" s="663" t="str">
        <f t="shared" si="214"/>
        <v/>
      </c>
      <c r="O139" s="649"/>
      <c r="P139" s="649"/>
      <c r="Q139" s="649"/>
      <c r="R139" s="649"/>
      <c r="S139" s="656"/>
      <c r="T139" s="385">
        <f t="shared" ca="1" si="203"/>
        <v>0</v>
      </c>
      <c r="U139" s="385">
        <f t="shared" ca="1" si="204"/>
        <v>0</v>
      </c>
      <c r="V139" s="386">
        <f t="shared" si="205"/>
        <v>0</v>
      </c>
      <c r="W139" s="386">
        <f t="shared" ca="1" si="206"/>
        <v>0</v>
      </c>
      <c r="X139" s="386">
        <f t="shared" ca="1" si="207"/>
        <v>0</v>
      </c>
      <c r="Y139" s="389">
        <f t="shared" si="208"/>
        <v>1900</v>
      </c>
      <c r="Z139" s="387">
        <f t="shared" ca="1" si="192"/>
        <v>0</v>
      </c>
      <c r="AA139" s="387">
        <f t="shared" ca="1" si="192"/>
        <v>0</v>
      </c>
      <c r="AB139" s="387">
        <f t="shared" ca="1" si="192"/>
        <v>0</v>
      </c>
      <c r="AC139" s="387">
        <f t="shared" ca="1" si="192"/>
        <v>0</v>
      </c>
      <c r="AD139" s="387">
        <f t="shared" ca="1" si="192"/>
        <v>0</v>
      </c>
      <c r="AE139" s="387">
        <f t="shared" ca="1" si="192"/>
        <v>0</v>
      </c>
      <c r="AF139" s="387">
        <f t="shared" ca="1" si="192"/>
        <v>0</v>
      </c>
      <c r="AG139" s="387">
        <f t="shared" ca="1" si="192"/>
        <v>0</v>
      </c>
      <c r="AH139" s="387">
        <f t="shared" ca="1" si="192"/>
        <v>0</v>
      </c>
      <c r="AI139" s="387">
        <f t="shared" ca="1" si="192"/>
        <v>0</v>
      </c>
      <c r="AJ139" s="387">
        <f t="shared" ca="1" si="193"/>
        <v>0</v>
      </c>
      <c r="AK139" s="387">
        <f t="shared" ca="1" si="193"/>
        <v>0</v>
      </c>
      <c r="AL139" s="387">
        <f t="shared" ca="1" si="193"/>
        <v>0</v>
      </c>
      <c r="AM139" s="387">
        <f t="shared" ca="1" si="193"/>
        <v>0</v>
      </c>
      <c r="AN139" s="387">
        <f t="shared" ca="1" si="193"/>
        <v>0</v>
      </c>
      <c r="AO139" s="387">
        <f t="shared" ca="1" si="193"/>
        <v>0</v>
      </c>
      <c r="AP139" s="387">
        <f t="shared" ca="1" si="193"/>
        <v>0</v>
      </c>
      <c r="AQ139" s="387">
        <f t="shared" ca="1" si="193"/>
        <v>0</v>
      </c>
      <c r="AR139" s="387">
        <f t="shared" ca="1" si="193"/>
        <v>0</v>
      </c>
      <c r="AS139" s="387">
        <f t="shared" ca="1" si="193"/>
        <v>0</v>
      </c>
      <c r="AT139" s="387">
        <f t="shared" ca="1" si="194"/>
        <v>0</v>
      </c>
      <c r="AU139" s="387">
        <f t="shared" ca="1" si="194"/>
        <v>0</v>
      </c>
      <c r="AV139" s="387">
        <f t="shared" ca="1" si="194"/>
        <v>0</v>
      </c>
      <c r="AW139" s="387">
        <f t="shared" ca="1" si="194"/>
        <v>0</v>
      </c>
      <c r="AX139" s="387">
        <f t="shared" ca="1" si="194"/>
        <v>0</v>
      </c>
      <c r="AY139" s="387">
        <f t="shared" ca="1" si="194"/>
        <v>0</v>
      </c>
      <c r="AZ139" s="387">
        <f t="shared" ca="1" si="194"/>
        <v>0</v>
      </c>
      <c r="BA139" s="387">
        <f t="shared" ca="1" si="194"/>
        <v>0</v>
      </c>
      <c r="BB139" s="387">
        <f t="shared" ca="1" si="194"/>
        <v>0</v>
      </c>
      <c r="BC139" s="387">
        <f t="shared" ca="1" si="194"/>
        <v>0</v>
      </c>
      <c r="BD139" s="387">
        <f t="shared" ca="1" si="195"/>
        <v>0</v>
      </c>
      <c r="BE139" s="387">
        <f t="shared" ca="1" si="195"/>
        <v>0</v>
      </c>
      <c r="BF139" s="387">
        <f t="shared" ca="1" si="195"/>
        <v>0</v>
      </c>
      <c r="BG139" s="387">
        <f t="shared" ca="1" si="195"/>
        <v>0</v>
      </c>
      <c r="BH139" s="387">
        <f t="shared" ca="1" si="195"/>
        <v>0</v>
      </c>
      <c r="BI139" s="387">
        <f t="shared" ca="1" si="195"/>
        <v>0</v>
      </c>
      <c r="BJ139" s="387">
        <f t="shared" ca="1" si="195"/>
        <v>0</v>
      </c>
      <c r="BK139" s="387">
        <f t="shared" ca="1" si="195"/>
        <v>0</v>
      </c>
      <c r="BL139" s="387">
        <f t="shared" ca="1" si="195"/>
        <v>0</v>
      </c>
      <c r="BM139" s="387">
        <f t="shared" ca="1" si="195"/>
        <v>0</v>
      </c>
      <c r="BN139" s="387">
        <f t="shared" ca="1" si="196"/>
        <v>0</v>
      </c>
      <c r="BO139" s="387">
        <f t="shared" ca="1" si="196"/>
        <v>0</v>
      </c>
      <c r="BP139" s="387">
        <f t="shared" ca="1" si="196"/>
        <v>0</v>
      </c>
      <c r="BQ139" s="387">
        <f t="shared" ca="1" si="196"/>
        <v>0</v>
      </c>
      <c r="BR139" s="387">
        <f t="shared" ca="1" si="196"/>
        <v>0</v>
      </c>
      <c r="BS139" s="387">
        <f t="shared" ca="1" si="196"/>
        <v>0</v>
      </c>
      <c r="BT139" s="387">
        <f t="shared" ca="1" si="196"/>
        <v>0</v>
      </c>
      <c r="BU139" s="387">
        <f t="shared" ca="1" si="196"/>
        <v>0</v>
      </c>
      <c r="BV139" s="387">
        <f t="shared" ca="1" si="196"/>
        <v>0</v>
      </c>
      <c r="BW139" s="387">
        <f t="shared" ca="1" si="196"/>
        <v>0</v>
      </c>
      <c r="BX139" s="387">
        <f t="shared" ca="1" si="196"/>
        <v>0</v>
      </c>
      <c r="BY139" s="387">
        <f t="shared" ca="1" si="196"/>
        <v>0</v>
      </c>
      <c r="BZ139" s="387">
        <f t="shared" ca="1" si="196"/>
        <v>0</v>
      </c>
      <c r="CA139" s="387">
        <f t="shared" ca="1" si="196"/>
        <v>0</v>
      </c>
      <c r="CF139" s="385">
        <f t="shared" ca="1" si="209"/>
        <v>0</v>
      </c>
      <c r="CG139" s="385">
        <f t="shared" ca="1" si="210"/>
        <v>0</v>
      </c>
      <c r="CH139" s="386">
        <f t="shared" si="211"/>
        <v>0</v>
      </c>
      <c r="CI139" s="386">
        <f t="shared" ca="1" si="212"/>
        <v>0</v>
      </c>
      <c r="CJ139" s="386">
        <f t="shared" ca="1" si="213"/>
        <v>0</v>
      </c>
      <c r="CK139" s="389"/>
      <c r="CL139" s="387">
        <f t="shared" ca="1" si="197"/>
        <v>0</v>
      </c>
      <c r="CM139" s="387">
        <f t="shared" ca="1" si="197"/>
        <v>0</v>
      </c>
      <c r="CN139" s="387">
        <f t="shared" ca="1" si="197"/>
        <v>0</v>
      </c>
      <c r="CO139" s="387">
        <f t="shared" ca="1" si="197"/>
        <v>0</v>
      </c>
      <c r="CP139" s="387">
        <f t="shared" ca="1" si="197"/>
        <v>0</v>
      </c>
      <c r="CQ139" s="387">
        <f t="shared" ca="1" si="197"/>
        <v>0</v>
      </c>
      <c r="CR139" s="387">
        <f t="shared" ca="1" si="197"/>
        <v>0</v>
      </c>
      <c r="CS139" s="387">
        <f t="shared" ca="1" si="197"/>
        <v>0</v>
      </c>
      <c r="CT139" s="387">
        <f t="shared" ca="1" si="197"/>
        <v>0</v>
      </c>
      <c r="CU139" s="387">
        <f t="shared" ca="1" si="197"/>
        <v>0</v>
      </c>
      <c r="CV139" s="387">
        <f t="shared" ca="1" si="198"/>
        <v>0</v>
      </c>
      <c r="CW139" s="387">
        <f t="shared" ca="1" si="198"/>
        <v>0</v>
      </c>
      <c r="CX139" s="387">
        <f t="shared" ca="1" si="198"/>
        <v>0</v>
      </c>
      <c r="CY139" s="387">
        <f t="shared" ca="1" si="198"/>
        <v>0</v>
      </c>
      <c r="CZ139" s="387">
        <f t="shared" ca="1" si="198"/>
        <v>0</v>
      </c>
      <c r="DA139" s="387">
        <f t="shared" ca="1" si="198"/>
        <v>0</v>
      </c>
      <c r="DB139" s="387">
        <f t="shared" ca="1" si="198"/>
        <v>0</v>
      </c>
      <c r="DC139" s="387">
        <f t="shared" ca="1" si="198"/>
        <v>0</v>
      </c>
      <c r="DD139" s="387">
        <f t="shared" ca="1" si="198"/>
        <v>0</v>
      </c>
      <c r="DE139" s="387">
        <f t="shared" ca="1" si="198"/>
        <v>0</v>
      </c>
      <c r="DF139" s="387">
        <f t="shared" ca="1" si="199"/>
        <v>0</v>
      </c>
      <c r="DG139" s="387">
        <f t="shared" ca="1" si="199"/>
        <v>0</v>
      </c>
      <c r="DH139" s="387">
        <f t="shared" ca="1" si="199"/>
        <v>0</v>
      </c>
      <c r="DI139" s="387">
        <f t="shared" ca="1" si="199"/>
        <v>0</v>
      </c>
      <c r="DJ139" s="387">
        <f t="shared" ca="1" si="199"/>
        <v>0</v>
      </c>
      <c r="DK139" s="387">
        <f t="shared" ca="1" si="199"/>
        <v>0</v>
      </c>
      <c r="DL139" s="387">
        <f t="shared" ca="1" si="199"/>
        <v>0</v>
      </c>
      <c r="DM139" s="387">
        <f t="shared" ca="1" si="199"/>
        <v>0</v>
      </c>
      <c r="DN139" s="387">
        <f t="shared" ca="1" si="199"/>
        <v>0</v>
      </c>
      <c r="DO139" s="387">
        <f t="shared" ca="1" si="199"/>
        <v>0</v>
      </c>
      <c r="DP139" s="387">
        <f t="shared" ca="1" si="200"/>
        <v>0</v>
      </c>
      <c r="DQ139" s="387">
        <f t="shared" ca="1" si="200"/>
        <v>0</v>
      </c>
      <c r="DR139" s="387">
        <f t="shared" ca="1" si="200"/>
        <v>0</v>
      </c>
      <c r="DS139" s="387">
        <f t="shared" ca="1" si="200"/>
        <v>0</v>
      </c>
      <c r="DT139" s="387">
        <f t="shared" ca="1" si="200"/>
        <v>0</v>
      </c>
      <c r="DU139" s="387">
        <f t="shared" ca="1" si="200"/>
        <v>0</v>
      </c>
      <c r="DV139" s="387">
        <f t="shared" ca="1" si="200"/>
        <v>0</v>
      </c>
      <c r="DW139" s="387">
        <f t="shared" ca="1" si="200"/>
        <v>0</v>
      </c>
      <c r="DX139" s="387">
        <f t="shared" ca="1" si="200"/>
        <v>0</v>
      </c>
      <c r="DY139" s="387">
        <f t="shared" ca="1" si="200"/>
        <v>0</v>
      </c>
      <c r="DZ139" s="387">
        <f t="shared" ca="1" si="201"/>
        <v>0</v>
      </c>
      <c r="EA139" s="387">
        <f t="shared" ca="1" si="201"/>
        <v>0</v>
      </c>
      <c r="EB139" s="387">
        <f t="shared" ca="1" si="201"/>
        <v>0</v>
      </c>
      <c r="EC139" s="387">
        <f t="shared" ca="1" si="201"/>
        <v>0</v>
      </c>
      <c r="ED139" s="387">
        <f t="shared" ca="1" si="201"/>
        <v>0</v>
      </c>
      <c r="EE139" s="387">
        <f t="shared" ca="1" si="201"/>
        <v>0</v>
      </c>
      <c r="EF139" s="387">
        <f t="shared" ca="1" si="201"/>
        <v>0</v>
      </c>
      <c r="EG139" s="387">
        <f t="shared" ca="1" si="201"/>
        <v>0</v>
      </c>
      <c r="EH139" s="387">
        <f t="shared" ca="1" si="201"/>
        <v>0</v>
      </c>
      <c r="EI139" s="387">
        <f t="shared" ca="1" si="201"/>
        <v>0</v>
      </c>
      <c r="EJ139" s="387">
        <f t="shared" ca="1" si="201"/>
        <v>0</v>
      </c>
      <c r="EK139" s="387">
        <f t="shared" ca="1" si="201"/>
        <v>0</v>
      </c>
      <c r="EL139" s="387">
        <f t="shared" ca="1" si="201"/>
        <v>0</v>
      </c>
      <c r="EM139" s="387">
        <f t="shared" ca="1" si="201"/>
        <v>0</v>
      </c>
      <c r="EO139" s="695">
        <f t="shared" si="215"/>
        <v>1</v>
      </c>
      <c r="EP139" s="119">
        <f t="shared" si="216"/>
        <v>1</v>
      </c>
    </row>
    <row r="140" spans="1:146">
      <c r="A140" s="122">
        <v>133</v>
      </c>
      <c r="B140" s="551"/>
      <c r="C140" s="529"/>
      <c r="D140" s="530"/>
      <c r="E140" s="530"/>
      <c r="F140" s="531"/>
      <c r="G140" s="532" t="s">
        <v>381</v>
      </c>
      <c r="H140" s="529"/>
      <c r="I140" s="540"/>
      <c r="J140" s="540"/>
      <c r="K140" s="539"/>
      <c r="L140" s="747">
        <f>IF(ISBLANK(K140),,IF(K140&lt;'Grille des taux interet'!$B$2,'Grille des taux interet'!$C$2,IF(K140&lt;'Grille des taux interet'!$B$3,'Grille des taux interet'!$C$3,IF(K140&lt;'Grille des taux interet'!B$4,'Grille des taux interet'!$C$4,IF(K140&lt;='Grille des taux interet'!$B$5,'Grille des taux interet'!$C$5,"RIEN")))))</f>
        <v>0</v>
      </c>
      <c r="M140" s="602">
        <f t="shared" si="202"/>
        <v>0</v>
      </c>
      <c r="N140" s="663" t="str">
        <f t="shared" si="214"/>
        <v/>
      </c>
      <c r="O140" s="649"/>
      <c r="P140" s="649"/>
      <c r="Q140" s="649"/>
      <c r="R140" s="649"/>
      <c r="S140" s="656"/>
      <c r="T140" s="385">
        <f t="shared" ca="1" si="203"/>
        <v>0</v>
      </c>
      <c r="U140" s="385">
        <f t="shared" ca="1" si="204"/>
        <v>0</v>
      </c>
      <c r="V140" s="386">
        <f t="shared" si="205"/>
        <v>0</v>
      </c>
      <c r="W140" s="386">
        <f t="shared" ca="1" si="206"/>
        <v>0</v>
      </c>
      <c r="X140" s="386">
        <f t="shared" ca="1" si="207"/>
        <v>0</v>
      </c>
      <c r="Y140" s="389">
        <f t="shared" si="208"/>
        <v>1900</v>
      </c>
      <c r="Z140" s="387">
        <f t="shared" ca="1" si="192"/>
        <v>0</v>
      </c>
      <c r="AA140" s="387">
        <f t="shared" ca="1" si="192"/>
        <v>0</v>
      </c>
      <c r="AB140" s="387">
        <f t="shared" ca="1" si="192"/>
        <v>0</v>
      </c>
      <c r="AC140" s="387">
        <f t="shared" ca="1" si="192"/>
        <v>0</v>
      </c>
      <c r="AD140" s="387">
        <f t="shared" ca="1" si="192"/>
        <v>0</v>
      </c>
      <c r="AE140" s="387">
        <f t="shared" ca="1" si="192"/>
        <v>0</v>
      </c>
      <c r="AF140" s="387">
        <f t="shared" ca="1" si="192"/>
        <v>0</v>
      </c>
      <c r="AG140" s="387">
        <f t="shared" ca="1" si="192"/>
        <v>0</v>
      </c>
      <c r="AH140" s="387">
        <f t="shared" ca="1" si="192"/>
        <v>0</v>
      </c>
      <c r="AI140" s="387">
        <f t="shared" ca="1" si="192"/>
        <v>0</v>
      </c>
      <c r="AJ140" s="387">
        <f t="shared" ca="1" si="193"/>
        <v>0</v>
      </c>
      <c r="AK140" s="387">
        <f t="shared" ca="1" si="193"/>
        <v>0</v>
      </c>
      <c r="AL140" s="387">
        <f t="shared" ca="1" si="193"/>
        <v>0</v>
      </c>
      <c r="AM140" s="387">
        <f t="shared" ca="1" si="193"/>
        <v>0</v>
      </c>
      <c r="AN140" s="387">
        <f t="shared" ca="1" si="193"/>
        <v>0</v>
      </c>
      <c r="AO140" s="387">
        <f t="shared" ca="1" si="193"/>
        <v>0</v>
      </c>
      <c r="AP140" s="387">
        <f t="shared" ca="1" si="193"/>
        <v>0</v>
      </c>
      <c r="AQ140" s="387">
        <f t="shared" ca="1" si="193"/>
        <v>0</v>
      </c>
      <c r="AR140" s="387">
        <f t="shared" ca="1" si="193"/>
        <v>0</v>
      </c>
      <c r="AS140" s="387">
        <f t="shared" ca="1" si="193"/>
        <v>0</v>
      </c>
      <c r="AT140" s="387">
        <f t="shared" ca="1" si="194"/>
        <v>0</v>
      </c>
      <c r="AU140" s="387">
        <f t="shared" ca="1" si="194"/>
        <v>0</v>
      </c>
      <c r="AV140" s="387">
        <f t="shared" ca="1" si="194"/>
        <v>0</v>
      </c>
      <c r="AW140" s="387">
        <f t="shared" ca="1" si="194"/>
        <v>0</v>
      </c>
      <c r="AX140" s="387">
        <f t="shared" ca="1" si="194"/>
        <v>0</v>
      </c>
      <c r="AY140" s="387">
        <f t="shared" ca="1" si="194"/>
        <v>0</v>
      </c>
      <c r="AZ140" s="387">
        <f t="shared" ca="1" si="194"/>
        <v>0</v>
      </c>
      <c r="BA140" s="387">
        <f t="shared" ca="1" si="194"/>
        <v>0</v>
      </c>
      <c r="BB140" s="387">
        <f t="shared" ca="1" si="194"/>
        <v>0</v>
      </c>
      <c r="BC140" s="387">
        <f t="shared" ca="1" si="194"/>
        <v>0</v>
      </c>
      <c r="BD140" s="387">
        <f t="shared" ca="1" si="195"/>
        <v>0</v>
      </c>
      <c r="BE140" s="387">
        <f t="shared" ca="1" si="195"/>
        <v>0</v>
      </c>
      <c r="BF140" s="387">
        <f t="shared" ca="1" si="195"/>
        <v>0</v>
      </c>
      <c r="BG140" s="387">
        <f t="shared" ca="1" si="195"/>
        <v>0</v>
      </c>
      <c r="BH140" s="387">
        <f t="shared" ca="1" si="195"/>
        <v>0</v>
      </c>
      <c r="BI140" s="387">
        <f t="shared" ca="1" si="195"/>
        <v>0</v>
      </c>
      <c r="BJ140" s="387">
        <f t="shared" ca="1" si="195"/>
        <v>0</v>
      </c>
      <c r="BK140" s="387">
        <f t="shared" ca="1" si="195"/>
        <v>0</v>
      </c>
      <c r="BL140" s="387">
        <f t="shared" ca="1" si="195"/>
        <v>0</v>
      </c>
      <c r="BM140" s="387">
        <f t="shared" ca="1" si="195"/>
        <v>0</v>
      </c>
      <c r="BN140" s="387">
        <f t="shared" ca="1" si="196"/>
        <v>0</v>
      </c>
      <c r="BO140" s="387">
        <f t="shared" ca="1" si="196"/>
        <v>0</v>
      </c>
      <c r="BP140" s="387">
        <f t="shared" ca="1" si="196"/>
        <v>0</v>
      </c>
      <c r="BQ140" s="387">
        <f t="shared" ca="1" si="196"/>
        <v>0</v>
      </c>
      <c r="BR140" s="387">
        <f t="shared" ca="1" si="196"/>
        <v>0</v>
      </c>
      <c r="BS140" s="387">
        <f t="shared" ca="1" si="196"/>
        <v>0</v>
      </c>
      <c r="BT140" s="387">
        <f t="shared" ca="1" si="196"/>
        <v>0</v>
      </c>
      <c r="BU140" s="387">
        <f t="shared" ca="1" si="196"/>
        <v>0</v>
      </c>
      <c r="BV140" s="387">
        <f t="shared" ca="1" si="196"/>
        <v>0</v>
      </c>
      <c r="BW140" s="387">
        <f t="shared" ca="1" si="196"/>
        <v>0</v>
      </c>
      <c r="BX140" s="387">
        <f t="shared" ca="1" si="196"/>
        <v>0</v>
      </c>
      <c r="BY140" s="387">
        <f t="shared" ca="1" si="196"/>
        <v>0</v>
      </c>
      <c r="BZ140" s="387">
        <f t="shared" ca="1" si="196"/>
        <v>0</v>
      </c>
      <c r="CA140" s="387">
        <f t="shared" ca="1" si="196"/>
        <v>0</v>
      </c>
      <c r="CF140" s="385">
        <f t="shared" ca="1" si="209"/>
        <v>0</v>
      </c>
      <c r="CG140" s="385">
        <f t="shared" ca="1" si="210"/>
        <v>0</v>
      </c>
      <c r="CH140" s="386">
        <f t="shared" si="211"/>
        <v>0</v>
      </c>
      <c r="CI140" s="386">
        <f t="shared" ca="1" si="212"/>
        <v>0</v>
      </c>
      <c r="CJ140" s="386">
        <f t="shared" ca="1" si="213"/>
        <v>0</v>
      </c>
      <c r="CK140" s="389"/>
      <c r="CL140" s="387">
        <f t="shared" ca="1" si="197"/>
        <v>0</v>
      </c>
      <c r="CM140" s="387">
        <f t="shared" ca="1" si="197"/>
        <v>0</v>
      </c>
      <c r="CN140" s="387">
        <f t="shared" ca="1" si="197"/>
        <v>0</v>
      </c>
      <c r="CO140" s="387">
        <f t="shared" ca="1" si="197"/>
        <v>0</v>
      </c>
      <c r="CP140" s="387">
        <f t="shared" ca="1" si="197"/>
        <v>0</v>
      </c>
      <c r="CQ140" s="387">
        <f t="shared" ca="1" si="197"/>
        <v>0</v>
      </c>
      <c r="CR140" s="387">
        <f t="shared" ca="1" si="197"/>
        <v>0</v>
      </c>
      <c r="CS140" s="387">
        <f t="shared" ca="1" si="197"/>
        <v>0</v>
      </c>
      <c r="CT140" s="387">
        <f t="shared" ca="1" si="197"/>
        <v>0</v>
      </c>
      <c r="CU140" s="387">
        <f t="shared" ca="1" si="197"/>
        <v>0</v>
      </c>
      <c r="CV140" s="387">
        <f t="shared" ca="1" si="198"/>
        <v>0</v>
      </c>
      <c r="CW140" s="387">
        <f t="shared" ca="1" si="198"/>
        <v>0</v>
      </c>
      <c r="CX140" s="387">
        <f t="shared" ca="1" si="198"/>
        <v>0</v>
      </c>
      <c r="CY140" s="387">
        <f t="shared" ca="1" si="198"/>
        <v>0</v>
      </c>
      <c r="CZ140" s="387">
        <f t="shared" ca="1" si="198"/>
        <v>0</v>
      </c>
      <c r="DA140" s="387">
        <f t="shared" ca="1" si="198"/>
        <v>0</v>
      </c>
      <c r="DB140" s="387">
        <f t="shared" ca="1" si="198"/>
        <v>0</v>
      </c>
      <c r="DC140" s="387">
        <f t="shared" ca="1" si="198"/>
        <v>0</v>
      </c>
      <c r="DD140" s="387">
        <f t="shared" ca="1" si="198"/>
        <v>0</v>
      </c>
      <c r="DE140" s="387">
        <f t="shared" ca="1" si="198"/>
        <v>0</v>
      </c>
      <c r="DF140" s="387">
        <f t="shared" ca="1" si="199"/>
        <v>0</v>
      </c>
      <c r="DG140" s="387">
        <f t="shared" ca="1" si="199"/>
        <v>0</v>
      </c>
      <c r="DH140" s="387">
        <f t="shared" ca="1" si="199"/>
        <v>0</v>
      </c>
      <c r="DI140" s="387">
        <f t="shared" ca="1" si="199"/>
        <v>0</v>
      </c>
      <c r="DJ140" s="387">
        <f t="shared" ca="1" si="199"/>
        <v>0</v>
      </c>
      <c r="DK140" s="387">
        <f t="shared" ca="1" si="199"/>
        <v>0</v>
      </c>
      <c r="DL140" s="387">
        <f t="shared" ca="1" si="199"/>
        <v>0</v>
      </c>
      <c r="DM140" s="387">
        <f t="shared" ca="1" si="199"/>
        <v>0</v>
      </c>
      <c r="DN140" s="387">
        <f t="shared" ca="1" si="199"/>
        <v>0</v>
      </c>
      <c r="DO140" s="387">
        <f t="shared" ca="1" si="199"/>
        <v>0</v>
      </c>
      <c r="DP140" s="387">
        <f t="shared" ca="1" si="200"/>
        <v>0</v>
      </c>
      <c r="DQ140" s="387">
        <f t="shared" ca="1" si="200"/>
        <v>0</v>
      </c>
      <c r="DR140" s="387">
        <f t="shared" ca="1" si="200"/>
        <v>0</v>
      </c>
      <c r="DS140" s="387">
        <f t="shared" ca="1" si="200"/>
        <v>0</v>
      </c>
      <c r="DT140" s="387">
        <f t="shared" ca="1" si="200"/>
        <v>0</v>
      </c>
      <c r="DU140" s="387">
        <f t="shared" ca="1" si="200"/>
        <v>0</v>
      </c>
      <c r="DV140" s="387">
        <f t="shared" ca="1" si="200"/>
        <v>0</v>
      </c>
      <c r="DW140" s="387">
        <f t="shared" ca="1" si="200"/>
        <v>0</v>
      </c>
      <c r="DX140" s="387">
        <f t="shared" ca="1" si="200"/>
        <v>0</v>
      </c>
      <c r="DY140" s="387">
        <f t="shared" ca="1" si="200"/>
        <v>0</v>
      </c>
      <c r="DZ140" s="387">
        <f t="shared" ca="1" si="201"/>
        <v>0</v>
      </c>
      <c r="EA140" s="387">
        <f t="shared" ca="1" si="201"/>
        <v>0</v>
      </c>
      <c r="EB140" s="387">
        <f t="shared" ca="1" si="201"/>
        <v>0</v>
      </c>
      <c r="EC140" s="387">
        <f t="shared" ca="1" si="201"/>
        <v>0</v>
      </c>
      <c r="ED140" s="387">
        <f t="shared" ca="1" si="201"/>
        <v>0</v>
      </c>
      <c r="EE140" s="387">
        <f t="shared" ca="1" si="201"/>
        <v>0</v>
      </c>
      <c r="EF140" s="387">
        <f t="shared" ca="1" si="201"/>
        <v>0</v>
      </c>
      <c r="EG140" s="387">
        <f t="shared" ca="1" si="201"/>
        <v>0</v>
      </c>
      <c r="EH140" s="387">
        <f t="shared" ca="1" si="201"/>
        <v>0</v>
      </c>
      <c r="EI140" s="387">
        <f t="shared" ca="1" si="201"/>
        <v>0</v>
      </c>
      <c r="EJ140" s="387">
        <f t="shared" ca="1" si="201"/>
        <v>0</v>
      </c>
      <c r="EK140" s="387">
        <f t="shared" ca="1" si="201"/>
        <v>0</v>
      </c>
      <c r="EL140" s="387">
        <f t="shared" ca="1" si="201"/>
        <v>0</v>
      </c>
      <c r="EM140" s="387">
        <f t="shared" ca="1" si="201"/>
        <v>0</v>
      </c>
      <c r="EO140" s="695">
        <f t="shared" si="215"/>
        <v>1</v>
      </c>
      <c r="EP140" s="119">
        <f t="shared" si="216"/>
        <v>1</v>
      </c>
    </row>
    <row r="141" spans="1:146">
      <c r="A141" s="122">
        <v>134</v>
      </c>
      <c r="B141" s="551"/>
      <c r="C141" s="529"/>
      <c r="D141" s="530"/>
      <c r="E141" s="530"/>
      <c r="F141" s="531"/>
      <c r="G141" s="532" t="s">
        <v>381</v>
      </c>
      <c r="H141" s="529"/>
      <c r="I141" s="540"/>
      <c r="J141" s="540"/>
      <c r="K141" s="539"/>
      <c r="L141" s="747">
        <f>IF(ISBLANK(K141),,IF(K141&lt;'Grille des taux interet'!$B$2,'Grille des taux interet'!$C$2,IF(K141&lt;'Grille des taux interet'!$B$3,'Grille des taux interet'!$C$3,IF(K141&lt;'Grille des taux interet'!B$4,'Grille des taux interet'!$C$4,IF(K141&lt;='Grille des taux interet'!$B$5,'Grille des taux interet'!$C$5,"RIEN")))))</f>
        <v>0</v>
      </c>
      <c r="M141" s="602">
        <f t="shared" si="202"/>
        <v>0</v>
      </c>
      <c r="N141" s="663" t="str">
        <f t="shared" si="214"/>
        <v/>
      </c>
      <c r="O141" s="649"/>
      <c r="P141" s="649"/>
      <c r="Q141" s="649"/>
      <c r="R141" s="649"/>
      <c r="S141" s="656"/>
      <c r="T141" s="385">
        <f t="shared" ca="1" si="203"/>
        <v>0</v>
      </c>
      <c r="U141" s="385">
        <f t="shared" ca="1" si="204"/>
        <v>0</v>
      </c>
      <c r="V141" s="386">
        <f t="shared" si="205"/>
        <v>0</v>
      </c>
      <c r="W141" s="386">
        <f t="shared" ca="1" si="206"/>
        <v>0</v>
      </c>
      <c r="X141" s="386">
        <f t="shared" ca="1" si="207"/>
        <v>0</v>
      </c>
      <c r="Y141" s="389">
        <f t="shared" si="208"/>
        <v>1900</v>
      </c>
      <c r="Z141" s="387">
        <f t="shared" ca="1" si="192"/>
        <v>0</v>
      </c>
      <c r="AA141" s="387">
        <f t="shared" ca="1" si="192"/>
        <v>0</v>
      </c>
      <c r="AB141" s="387">
        <f t="shared" ca="1" si="192"/>
        <v>0</v>
      </c>
      <c r="AC141" s="387">
        <f t="shared" ca="1" si="192"/>
        <v>0</v>
      </c>
      <c r="AD141" s="387">
        <f t="shared" ca="1" si="192"/>
        <v>0</v>
      </c>
      <c r="AE141" s="387">
        <f t="shared" ca="1" si="192"/>
        <v>0</v>
      </c>
      <c r="AF141" s="387">
        <f t="shared" ca="1" si="192"/>
        <v>0</v>
      </c>
      <c r="AG141" s="387">
        <f t="shared" ca="1" si="192"/>
        <v>0</v>
      </c>
      <c r="AH141" s="387">
        <f t="shared" ca="1" si="192"/>
        <v>0</v>
      </c>
      <c r="AI141" s="387">
        <f t="shared" ca="1" si="192"/>
        <v>0</v>
      </c>
      <c r="AJ141" s="387">
        <f t="shared" ca="1" si="193"/>
        <v>0</v>
      </c>
      <c r="AK141" s="387">
        <f t="shared" ca="1" si="193"/>
        <v>0</v>
      </c>
      <c r="AL141" s="387">
        <f t="shared" ca="1" si="193"/>
        <v>0</v>
      </c>
      <c r="AM141" s="387">
        <f t="shared" ca="1" si="193"/>
        <v>0</v>
      </c>
      <c r="AN141" s="387">
        <f t="shared" ca="1" si="193"/>
        <v>0</v>
      </c>
      <c r="AO141" s="387">
        <f t="shared" ca="1" si="193"/>
        <v>0</v>
      </c>
      <c r="AP141" s="387">
        <f t="shared" ca="1" si="193"/>
        <v>0</v>
      </c>
      <c r="AQ141" s="387">
        <f t="shared" ca="1" si="193"/>
        <v>0</v>
      </c>
      <c r="AR141" s="387">
        <f t="shared" ca="1" si="193"/>
        <v>0</v>
      </c>
      <c r="AS141" s="387">
        <f t="shared" ca="1" si="193"/>
        <v>0</v>
      </c>
      <c r="AT141" s="387">
        <f t="shared" ca="1" si="194"/>
        <v>0</v>
      </c>
      <c r="AU141" s="387">
        <f t="shared" ca="1" si="194"/>
        <v>0</v>
      </c>
      <c r="AV141" s="387">
        <f t="shared" ca="1" si="194"/>
        <v>0</v>
      </c>
      <c r="AW141" s="387">
        <f t="shared" ca="1" si="194"/>
        <v>0</v>
      </c>
      <c r="AX141" s="387">
        <f t="shared" ca="1" si="194"/>
        <v>0</v>
      </c>
      <c r="AY141" s="387">
        <f t="shared" ca="1" si="194"/>
        <v>0</v>
      </c>
      <c r="AZ141" s="387">
        <f t="shared" ca="1" si="194"/>
        <v>0</v>
      </c>
      <c r="BA141" s="387">
        <f t="shared" ca="1" si="194"/>
        <v>0</v>
      </c>
      <c r="BB141" s="387">
        <f t="shared" ca="1" si="194"/>
        <v>0</v>
      </c>
      <c r="BC141" s="387">
        <f t="shared" ca="1" si="194"/>
        <v>0</v>
      </c>
      <c r="BD141" s="387">
        <f t="shared" ca="1" si="195"/>
        <v>0</v>
      </c>
      <c r="BE141" s="387">
        <f t="shared" ca="1" si="195"/>
        <v>0</v>
      </c>
      <c r="BF141" s="387">
        <f t="shared" ca="1" si="195"/>
        <v>0</v>
      </c>
      <c r="BG141" s="387">
        <f t="shared" ca="1" si="195"/>
        <v>0</v>
      </c>
      <c r="BH141" s="387">
        <f t="shared" ca="1" si="195"/>
        <v>0</v>
      </c>
      <c r="BI141" s="387">
        <f t="shared" ca="1" si="195"/>
        <v>0</v>
      </c>
      <c r="BJ141" s="387">
        <f t="shared" ca="1" si="195"/>
        <v>0</v>
      </c>
      <c r="BK141" s="387">
        <f t="shared" ca="1" si="195"/>
        <v>0</v>
      </c>
      <c r="BL141" s="387">
        <f t="shared" ca="1" si="195"/>
        <v>0</v>
      </c>
      <c r="BM141" s="387">
        <f t="shared" ca="1" si="195"/>
        <v>0</v>
      </c>
      <c r="BN141" s="387">
        <f t="shared" ca="1" si="196"/>
        <v>0</v>
      </c>
      <c r="BO141" s="387">
        <f t="shared" ca="1" si="196"/>
        <v>0</v>
      </c>
      <c r="BP141" s="387">
        <f t="shared" ca="1" si="196"/>
        <v>0</v>
      </c>
      <c r="BQ141" s="387">
        <f t="shared" ca="1" si="196"/>
        <v>0</v>
      </c>
      <c r="BR141" s="387">
        <f t="shared" ca="1" si="196"/>
        <v>0</v>
      </c>
      <c r="BS141" s="387">
        <f t="shared" ca="1" si="196"/>
        <v>0</v>
      </c>
      <c r="BT141" s="387">
        <f t="shared" ca="1" si="196"/>
        <v>0</v>
      </c>
      <c r="BU141" s="387">
        <f t="shared" ca="1" si="196"/>
        <v>0</v>
      </c>
      <c r="BV141" s="387">
        <f t="shared" ca="1" si="196"/>
        <v>0</v>
      </c>
      <c r="BW141" s="387">
        <f t="shared" ca="1" si="196"/>
        <v>0</v>
      </c>
      <c r="BX141" s="387">
        <f t="shared" ca="1" si="196"/>
        <v>0</v>
      </c>
      <c r="BY141" s="387">
        <f t="shared" ca="1" si="196"/>
        <v>0</v>
      </c>
      <c r="BZ141" s="387">
        <f t="shared" ca="1" si="196"/>
        <v>0</v>
      </c>
      <c r="CA141" s="387">
        <f t="shared" ca="1" si="196"/>
        <v>0</v>
      </c>
      <c r="CF141" s="385">
        <f t="shared" ref="CF141:CF142" ca="1" si="217">IF(CELL("contenu",E141)&gt;0,IF(dotationanneepleine=1,DATE(YEAR(E141)+1,1,1),E141),0)</f>
        <v>0</v>
      </c>
      <c r="CG141" s="385">
        <f t="shared" ref="CG141:CG142" ca="1" si="218">IF(CELL("contenu",F141)&gt;0,DATE(YEAR(E141)+BM141,MONTH(E141),DAY(E141)-1),0)</f>
        <v>0</v>
      </c>
      <c r="CH141" s="386">
        <f t="shared" ref="CH141:CH142" si="219">IF(F141&gt;0,ROUNDUP(I141/F141,2),0)</f>
        <v>0</v>
      </c>
      <c r="CI141" s="386">
        <f t="shared" ref="CI141:CI142" ca="1" si="220">IF(prorata=360,((12-MONTH(T141))*30)+(31-DAY(T141)),MIN(DATE(YEAR(T141),12,31)-T141+1,365))*CH141/prorata</f>
        <v>0</v>
      </c>
      <c r="CJ141" s="386">
        <f t="shared" ref="CJ141:CJ142" ca="1" si="221">IF(dotationanneepleine=1,CH141,IF((CH141-CI141)&lt;0.001,0,CH141-CI141))</f>
        <v>0</v>
      </c>
      <c r="CK141" s="389"/>
      <c r="CL141" s="387">
        <f t="shared" ca="1" si="197"/>
        <v>0</v>
      </c>
      <c r="CM141" s="387">
        <f t="shared" ca="1" si="197"/>
        <v>0</v>
      </c>
      <c r="CN141" s="387">
        <f t="shared" ca="1" si="197"/>
        <v>0</v>
      </c>
      <c r="CO141" s="387">
        <f t="shared" ca="1" si="197"/>
        <v>0</v>
      </c>
      <c r="CP141" s="387">
        <f t="shared" ca="1" si="197"/>
        <v>0</v>
      </c>
      <c r="CQ141" s="387">
        <f t="shared" ca="1" si="197"/>
        <v>0</v>
      </c>
      <c r="CR141" s="387">
        <f t="shared" ca="1" si="197"/>
        <v>0</v>
      </c>
      <c r="CS141" s="387">
        <f t="shared" ca="1" si="197"/>
        <v>0</v>
      </c>
      <c r="CT141" s="387">
        <f t="shared" ca="1" si="197"/>
        <v>0</v>
      </c>
      <c r="CU141" s="387">
        <f t="shared" ca="1" si="197"/>
        <v>0</v>
      </c>
      <c r="CV141" s="387">
        <f t="shared" ca="1" si="198"/>
        <v>0</v>
      </c>
      <c r="CW141" s="387">
        <f t="shared" ca="1" si="198"/>
        <v>0</v>
      </c>
      <c r="CX141" s="387">
        <f t="shared" ca="1" si="198"/>
        <v>0</v>
      </c>
      <c r="CY141" s="387">
        <f t="shared" ca="1" si="198"/>
        <v>0</v>
      </c>
      <c r="CZ141" s="387">
        <f t="shared" ca="1" si="198"/>
        <v>0</v>
      </c>
      <c r="DA141" s="387">
        <f t="shared" ca="1" si="198"/>
        <v>0</v>
      </c>
      <c r="DB141" s="387">
        <f t="shared" ca="1" si="198"/>
        <v>0</v>
      </c>
      <c r="DC141" s="387">
        <f t="shared" ca="1" si="198"/>
        <v>0</v>
      </c>
      <c r="DD141" s="387">
        <f t="shared" ca="1" si="198"/>
        <v>0</v>
      </c>
      <c r="DE141" s="387">
        <f t="shared" ca="1" si="198"/>
        <v>0</v>
      </c>
      <c r="DF141" s="387">
        <f t="shared" ca="1" si="199"/>
        <v>0</v>
      </c>
      <c r="DG141" s="387">
        <f t="shared" ca="1" si="199"/>
        <v>0</v>
      </c>
      <c r="DH141" s="387">
        <f t="shared" ca="1" si="199"/>
        <v>0</v>
      </c>
      <c r="DI141" s="387">
        <f t="shared" ca="1" si="199"/>
        <v>0</v>
      </c>
      <c r="DJ141" s="387">
        <f t="shared" ca="1" si="199"/>
        <v>0</v>
      </c>
      <c r="DK141" s="387">
        <f t="shared" ca="1" si="199"/>
        <v>0</v>
      </c>
      <c r="DL141" s="387">
        <f t="shared" ca="1" si="199"/>
        <v>0</v>
      </c>
      <c r="DM141" s="387">
        <f t="shared" ca="1" si="199"/>
        <v>0</v>
      </c>
      <c r="DN141" s="387">
        <f t="shared" ca="1" si="199"/>
        <v>0</v>
      </c>
      <c r="DO141" s="387">
        <f t="shared" ca="1" si="199"/>
        <v>0</v>
      </c>
      <c r="DP141" s="387">
        <f t="shared" ca="1" si="200"/>
        <v>0</v>
      </c>
      <c r="DQ141" s="387">
        <f t="shared" ca="1" si="200"/>
        <v>0</v>
      </c>
      <c r="DR141" s="387">
        <f t="shared" ca="1" si="200"/>
        <v>0</v>
      </c>
      <c r="DS141" s="387">
        <f t="shared" ca="1" si="200"/>
        <v>0</v>
      </c>
      <c r="DT141" s="387">
        <f t="shared" ca="1" si="200"/>
        <v>0</v>
      </c>
      <c r="DU141" s="387">
        <f t="shared" ca="1" si="200"/>
        <v>0</v>
      </c>
      <c r="DV141" s="387">
        <f t="shared" ca="1" si="200"/>
        <v>0</v>
      </c>
      <c r="DW141" s="387">
        <f t="shared" ca="1" si="200"/>
        <v>0</v>
      </c>
      <c r="DX141" s="387">
        <f t="shared" ca="1" si="200"/>
        <v>0</v>
      </c>
      <c r="DY141" s="387">
        <f t="shared" ca="1" si="200"/>
        <v>0</v>
      </c>
      <c r="DZ141" s="387">
        <f t="shared" ca="1" si="201"/>
        <v>0</v>
      </c>
      <c r="EA141" s="387">
        <f t="shared" ca="1" si="201"/>
        <v>0</v>
      </c>
      <c r="EB141" s="387">
        <f t="shared" ca="1" si="201"/>
        <v>0</v>
      </c>
      <c r="EC141" s="387">
        <f t="shared" ca="1" si="201"/>
        <v>0</v>
      </c>
      <c r="ED141" s="387">
        <f t="shared" ca="1" si="201"/>
        <v>0</v>
      </c>
      <c r="EE141" s="387">
        <f t="shared" ca="1" si="201"/>
        <v>0</v>
      </c>
      <c r="EF141" s="387">
        <f t="shared" ca="1" si="201"/>
        <v>0</v>
      </c>
      <c r="EG141" s="387">
        <f t="shared" ca="1" si="201"/>
        <v>0</v>
      </c>
      <c r="EH141" s="387">
        <f t="shared" ca="1" si="201"/>
        <v>0</v>
      </c>
      <c r="EI141" s="387">
        <f t="shared" ca="1" si="201"/>
        <v>0</v>
      </c>
      <c r="EJ141" s="387">
        <f t="shared" ca="1" si="201"/>
        <v>0</v>
      </c>
      <c r="EK141" s="387">
        <f t="shared" ca="1" si="201"/>
        <v>0</v>
      </c>
      <c r="EL141" s="387">
        <f t="shared" ca="1" si="201"/>
        <v>0</v>
      </c>
      <c r="EM141" s="387">
        <f t="shared" ca="1" si="201"/>
        <v>0</v>
      </c>
      <c r="EO141" s="695">
        <f t="shared" si="215"/>
        <v>1</v>
      </c>
      <c r="EP141" s="119">
        <f t="shared" si="216"/>
        <v>1</v>
      </c>
    </row>
    <row r="142" spans="1:146" ht="13.5" thickBot="1">
      <c r="A142" s="122">
        <v>135</v>
      </c>
      <c r="B142" s="551"/>
      <c r="C142" s="575"/>
      <c r="D142" s="576"/>
      <c r="E142" s="576"/>
      <c r="F142" s="577"/>
      <c r="G142" s="533" t="s">
        <v>381</v>
      </c>
      <c r="H142" s="575"/>
      <c r="I142" s="578"/>
      <c r="J142" s="578"/>
      <c r="K142" s="541"/>
      <c r="L142" s="747">
        <f>IF(ISBLANK(K142),,IF(K142&lt;'Grille des taux interet'!$B$2,'Grille des taux interet'!$C$2,IF(K142&lt;'Grille des taux interet'!$B$3,'Grille des taux interet'!$C$3,IF(K142&lt;'Grille des taux interet'!B$4,'Grille des taux interet'!$C$4,IF(K142&lt;='Grille des taux interet'!$B$5,'Grille des taux interet'!$C$5,"RIEN")))))</f>
        <v>0</v>
      </c>
      <c r="M142" s="603">
        <f t="shared" si="202"/>
        <v>0</v>
      </c>
      <c r="N142" s="663" t="str">
        <f t="shared" si="214"/>
        <v/>
      </c>
      <c r="O142" s="649"/>
      <c r="P142" s="649"/>
      <c r="Q142" s="649"/>
      <c r="R142" s="649"/>
      <c r="S142" s="656"/>
      <c r="T142" s="385">
        <f t="shared" ca="1" si="203"/>
        <v>0</v>
      </c>
      <c r="U142" s="385">
        <f t="shared" ca="1" si="204"/>
        <v>0</v>
      </c>
      <c r="V142" s="386">
        <f t="shared" si="205"/>
        <v>0</v>
      </c>
      <c r="W142" s="386">
        <f t="shared" ca="1" si="206"/>
        <v>0</v>
      </c>
      <c r="X142" s="386">
        <f t="shared" ca="1" si="207"/>
        <v>0</v>
      </c>
      <c r="Y142" s="389">
        <f t="shared" si="208"/>
        <v>1900</v>
      </c>
      <c r="Z142" s="387">
        <f t="shared" ca="1" si="192"/>
        <v>0</v>
      </c>
      <c r="AA142" s="387">
        <f t="shared" ca="1" si="192"/>
        <v>0</v>
      </c>
      <c r="AB142" s="387">
        <f t="shared" ca="1" si="192"/>
        <v>0</v>
      </c>
      <c r="AC142" s="387">
        <f t="shared" ca="1" si="192"/>
        <v>0</v>
      </c>
      <c r="AD142" s="387">
        <f t="shared" ca="1" si="192"/>
        <v>0</v>
      </c>
      <c r="AE142" s="387">
        <f t="shared" ca="1" si="192"/>
        <v>0</v>
      </c>
      <c r="AF142" s="387">
        <f t="shared" ca="1" si="192"/>
        <v>0</v>
      </c>
      <c r="AG142" s="387">
        <f t="shared" ca="1" si="192"/>
        <v>0</v>
      </c>
      <c r="AH142" s="387">
        <f t="shared" ca="1" si="192"/>
        <v>0</v>
      </c>
      <c r="AI142" s="387">
        <f t="shared" ca="1" si="192"/>
        <v>0</v>
      </c>
      <c r="AJ142" s="387">
        <f t="shared" ca="1" si="193"/>
        <v>0</v>
      </c>
      <c r="AK142" s="387">
        <f t="shared" ca="1" si="193"/>
        <v>0</v>
      </c>
      <c r="AL142" s="387">
        <f t="shared" ca="1" si="193"/>
        <v>0</v>
      </c>
      <c r="AM142" s="387">
        <f t="shared" ca="1" si="193"/>
        <v>0</v>
      </c>
      <c r="AN142" s="387">
        <f t="shared" ca="1" si="193"/>
        <v>0</v>
      </c>
      <c r="AO142" s="387">
        <f t="shared" ca="1" si="193"/>
        <v>0</v>
      </c>
      <c r="AP142" s="387">
        <f t="shared" ca="1" si="193"/>
        <v>0</v>
      </c>
      <c r="AQ142" s="387">
        <f t="shared" ca="1" si="193"/>
        <v>0</v>
      </c>
      <c r="AR142" s="387">
        <f t="shared" ca="1" si="193"/>
        <v>0</v>
      </c>
      <c r="AS142" s="387">
        <f t="shared" ca="1" si="193"/>
        <v>0</v>
      </c>
      <c r="AT142" s="387">
        <f t="shared" ca="1" si="194"/>
        <v>0</v>
      </c>
      <c r="AU142" s="387">
        <f t="shared" ca="1" si="194"/>
        <v>0</v>
      </c>
      <c r="AV142" s="387">
        <f t="shared" ca="1" si="194"/>
        <v>0</v>
      </c>
      <c r="AW142" s="387">
        <f t="shared" ca="1" si="194"/>
        <v>0</v>
      </c>
      <c r="AX142" s="387">
        <f t="shared" ca="1" si="194"/>
        <v>0</v>
      </c>
      <c r="AY142" s="387">
        <f t="shared" ca="1" si="194"/>
        <v>0</v>
      </c>
      <c r="AZ142" s="387">
        <f t="shared" ca="1" si="194"/>
        <v>0</v>
      </c>
      <c r="BA142" s="387">
        <f t="shared" ca="1" si="194"/>
        <v>0</v>
      </c>
      <c r="BB142" s="387">
        <f t="shared" ca="1" si="194"/>
        <v>0</v>
      </c>
      <c r="BC142" s="387">
        <f t="shared" ca="1" si="194"/>
        <v>0</v>
      </c>
      <c r="BD142" s="387">
        <f t="shared" ca="1" si="195"/>
        <v>0</v>
      </c>
      <c r="BE142" s="387">
        <f t="shared" ca="1" si="195"/>
        <v>0</v>
      </c>
      <c r="BF142" s="387">
        <f t="shared" ca="1" si="195"/>
        <v>0</v>
      </c>
      <c r="BG142" s="387">
        <f t="shared" ca="1" si="195"/>
        <v>0</v>
      </c>
      <c r="BH142" s="387">
        <f t="shared" ca="1" si="195"/>
        <v>0</v>
      </c>
      <c r="BI142" s="387">
        <f t="shared" ca="1" si="195"/>
        <v>0</v>
      </c>
      <c r="BJ142" s="387">
        <f t="shared" ca="1" si="195"/>
        <v>0</v>
      </c>
      <c r="BK142" s="387">
        <f t="shared" ca="1" si="195"/>
        <v>0</v>
      </c>
      <c r="BL142" s="387">
        <f t="shared" ca="1" si="195"/>
        <v>0</v>
      </c>
      <c r="BM142" s="387">
        <f t="shared" ca="1" si="195"/>
        <v>0</v>
      </c>
      <c r="BN142" s="387">
        <f t="shared" ca="1" si="196"/>
        <v>0</v>
      </c>
      <c r="BO142" s="387">
        <f t="shared" ca="1" si="196"/>
        <v>0</v>
      </c>
      <c r="BP142" s="387">
        <f t="shared" ca="1" si="196"/>
        <v>0</v>
      </c>
      <c r="BQ142" s="387">
        <f t="shared" ca="1" si="196"/>
        <v>0</v>
      </c>
      <c r="BR142" s="387">
        <f t="shared" ca="1" si="196"/>
        <v>0</v>
      </c>
      <c r="BS142" s="387">
        <f t="shared" ca="1" si="196"/>
        <v>0</v>
      </c>
      <c r="BT142" s="387">
        <f t="shared" ca="1" si="196"/>
        <v>0</v>
      </c>
      <c r="BU142" s="387">
        <f t="shared" ca="1" si="196"/>
        <v>0</v>
      </c>
      <c r="BV142" s="387">
        <f t="shared" ca="1" si="196"/>
        <v>0</v>
      </c>
      <c r="BW142" s="387">
        <f t="shared" ca="1" si="196"/>
        <v>0</v>
      </c>
      <c r="BX142" s="387">
        <f t="shared" ca="1" si="196"/>
        <v>0</v>
      </c>
      <c r="BY142" s="387">
        <f t="shared" ca="1" si="196"/>
        <v>0</v>
      </c>
      <c r="BZ142" s="387">
        <f t="shared" ca="1" si="196"/>
        <v>0</v>
      </c>
      <c r="CA142" s="387">
        <f t="shared" ca="1" si="196"/>
        <v>0</v>
      </c>
      <c r="CF142" s="385">
        <f t="shared" ca="1" si="217"/>
        <v>0</v>
      </c>
      <c r="CG142" s="385">
        <f t="shared" ca="1" si="218"/>
        <v>0</v>
      </c>
      <c r="CH142" s="386">
        <f t="shared" si="219"/>
        <v>0</v>
      </c>
      <c r="CI142" s="386">
        <f t="shared" ca="1" si="220"/>
        <v>0</v>
      </c>
      <c r="CJ142" s="386">
        <f t="shared" ca="1" si="221"/>
        <v>0</v>
      </c>
      <c r="CK142" s="389"/>
      <c r="CL142" s="387">
        <f t="shared" ca="1" si="197"/>
        <v>0</v>
      </c>
      <c r="CM142" s="387">
        <f t="shared" ca="1" si="197"/>
        <v>0</v>
      </c>
      <c r="CN142" s="387">
        <f t="shared" ca="1" si="197"/>
        <v>0</v>
      </c>
      <c r="CO142" s="387">
        <f t="shared" ca="1" si="197"/>
        <v>0</v>
      </c>
      <c r="CP142" s="387">
        <f t="shared" ca="1" si="197"/>
        <v>0</v>
      </c>
      <c r="CQ142" s="387">
        <f t="shared" ca="1" si="197"/>
        <v>0</v>
      </c>
      <c r="CR142" s="387">
        <f t="shared" ca="1" si="197"/>
        <v>0</v>
      </c>
      <c r="CS142" s="387">
        <f t="shared" ca="1" si="197"/>
        <v>0</v>
      </c>
      <c r="CT142" s="387">
        <f t="shared" ca="1" si="197"/>
        <v>0</v>
      </c>
      <c r="CU142" s="387">
        <f t="shared" ca="1" si="197"/>
        <v>0</v>
      </c>
      <c r="CV142" s="387">
        <f t="shared" ca="1" si="198"/>
        <v>0</v>
      </c>
      <c r="CW142" s="387">
        <f t="shared" ca="1" si="198"/>
        <v>0</v>
      </c>
      <c r="CX142" s="387">
        <f t="shared" ca="1" si="198"/>
        <v>0</v>
      </c>
      <c r="CY142" s="387">
        <f t="shared" ca="1" si="198"/>
        <v>0</v>
      </c>
      <c r="CZ142" s="387">
        <f t="shared" ca="1" si="198"/>
        <v>0</v>
      </c>
      <c r="DA142" s="387">
        <f t="shared" ca="1" si="198"/>
        <v>0</v>
      </c>
      <c r="DB142" s="387">
        <f t="shared" ca="1" si="198"/>
        <v>0</v>
      </c>
      <c r="DC142" s="387">
        <f t="shared" ca="1" si="198"/>
        <v>0</v>
      </c>
      <c r="DD142" s="387">
        <f t="shared" ca="1" si="198"/>
        <v>0</v>
      </c>
      <c r="DE142" s="387">
        <f t="shared" ca="1" si="198"/>
        <v>0</v>
      </c>
      <c r="DF142" s="387">
        <f t="shared" ca="1" si="199"/>
        <v>0</v>
      </c>
      <c r="DG142" s="387">
        <f t="shared" ca="1" si="199"/>
        <v>0</v>
      </c>
      <c r="DH142" s="387">
        <f t="shared" ca="1" si="199"/>
        <v>0</v>
      </c>
      <c r="DI142" s="387">
        <f t="shared" ca="1" si="199"/>
        <v>0</v>
      </c>
      <c r="DJ142" s="387">
        <f t="shared" ca="1" si="199"/>
        <v>0</v>
      </c>
      <c r="DK142" s="387">
        <f t="shared" ca="1" si="199"/>
        <v>0</v>
      </c>
      <c r="DL142" s="387">
        <f t="shared" ca="1" si="199"/>
        <v>0</v>
      </c>
      <c r="DM142" s="387">
        <f t="shared" ca="1" si="199"/>
        <v>0</v>
      </c>
      <c r="DN142" s="387">
        <f t="shared" ca="1" si="199"/>
        <v>0</v>
      </c>
      <c r="DO142" s="387">
        <f t="shared" ca="1" si="199"/>
        <v>0</v>
      </c>
      <c r="DP142" s="387">
        <f t="shared" ca="1" si="200"/>
        <v>0</v>
      </c>
      <c r="DQ142" s="387">
        <f t="shared" ca="1" si="200"/>
        <v>0</v>
      </c>
      <c r="DR142" s="387">
        <f t="shared" ca="1" si="200"/>
        <v>0</v>
      </c>
      <c r="DS142" s="387">
        <f t="shared" ca="1" si="200"/>
        <v>0</v>
      </c>
      <c r="DT142" s="387">
        <f t="shared" ca="1" si="200"/>
        <v>0</v>
      </c>
      <c r="DU142" s="387">
        <f t="shared" ca="1" si="200"/>
        <v>0</v>
      </c>
      <c r="DV142" s="387">
        <f t="shared" ca="1" si="200"/>
        <v>0</v>
      </c>
      <c r="DW142" s="387">
        <f t="shared" ca="1" si="200"/>
        <v>0</v>
      </c>
      <c r="DX142" s="387">
        <f t="shared" ca="1" si="200"/>
        <v>0</v>
      </c>
      <c r="DY142" s="387">
        <f t="shared" ca="1" si="200"/>
        <v>0</v>
      </c>
      <c r="DZ142" s="387">
        <f t="shared" ca="1" si="201"/>
        <v>0</v>
      </c>
      <c r="EA142" s="387">
        <f t="shared" ca="1" si="201"/>
        <v>0</v>
      </c>
      <c r="EB142" s="387">
        <f t="shared" ca="1" si="201"/>
        <v>0</v>
      </c>
      <c r="EC142" s="387">
        <f t="shared" ca="1" si="201"/>
        <v>0</v>
      </c>
      <c r="ED142" s="387">
        <f t="shared" ca="1" si="201"/>
        <v>0</v>
      </c>
      <c r="EE142" s="387">
        <f t="shared" ca="1" si="201"/>
        <v>0</v>
      </c>
      <c r="EF142" s="387">
        <f t="shared" ca="1" si="201"/>
        <v>0</v>
      </c>
      <c r="EG142" s="387">
        <f t="shared" ca="1" si="201"/>
        <v>0</v>
      </c>
      <c r="EH142" s="387">
        <f t="shared" ca="1" si="201"/>
        <v>0</v>
      </c>
      <c r="EI142" s="387">
        <f t="shared" ca="1" si="201"/>
        <v>0</v>
      </c>
      <c r="EJ142" s="387">
        <f t="shared" ca="1" si="201"/>
        <v>0</v>
      </c>
      <c r="EK142" s="387">
        <f t="shared" ca="1" si="201"/>
        <v>0</v>
      </c>
      <c r="EL142" s="387">
        <f t="shared" ca="1" si="201"/>
        <v>0</v>
      </c>
      <c r="EM142" s="387">
        <f t="shared" ca="1" si="201"/>
        <v>0</v>
      </c>
      <c r="EO142" s="695">
        <f t="shared" si="215"/>
        <v>1</v>
      </c>
      <c r="EP142" s="119">
        <f t="shared" si="216"/>
        <v>1</v>
      </c>
    </row>
    <row r="143" spans="1:146" ht="13.5" thickBot="1">
      <c r="A143" s="839" t="s">
        <v>166</v>
      </c>
      <c r="B143" s="840"/>
      <c r="C143" s="522">
        <f>SUM(C8:C142)</f>
        <v>0</v>
      </c>
      <c r="D143" s="534"/>
      <c r="E143" s="534"/>
      <c r="F143" s="534"/>
      <c r="G143" s="535"/>
      <c r="H143" s="522">
        <f>SUM(H8:H142)</f>
        <v>0</v>
      </c>
      <c r="I143" s="536">
        <f>SUM(I8:I142)</f>
        <v>0</v>
      </c>
      <c r="J143" s="536">
        <f>SUM(J8:J142)</f>
        <v>0</v>
      </c>
      <c r="K143" s="542"/>
      <c r="L143" s="534"/>
      <c r="M143" s="537">
        <f>SUM(M8:M142)</f>
        <v>0</v>
      </c>
      <c r="N143" s="662"/>
      <c r="O143" s="648"/>
      <c r="P143" s="648"/>
      <c r="Q143" s="648"/>
      <c r="R143" s="648"/>
      <c r="S143" s="656"/>
      <c r="T143" s="385">
        <f t="shared" ca="1" si="203"/>
        <v>0</v>
      </c>
      <c r="U143" s="385">
        <f t="shared" ca="1" si="204"/>
        <v>0</v>
      </c>
      <c r="V143" s="386">
        <f t="shared" si="205"/>
        <v>0</v>
      </c>
      <c r="W143" s="386">
        <f t="shared" ca="1" si="206"/>
        <v>0</v>
      </c>
      <c r="X143" s="386">
        <f t="shared" ca="1" si="207"/>
        <v>0</v>
      </c>
      <c r="Y143" s="389">
        <f t="shared" si="208"/>
        <v>1900</v>
      </c>
      <c r="CF143" s="385">
        <f t="shared" ca="1" si="209"/>
        <v>0</v>
      </c>
      <c r="CG143" s="385">
        <f t="shared" ca="1" si="210"/>
        <v>0</v>
      </c>
      <c r="CH143" s="386">
        <f t="shared" si="211"/>
        <v>0</v>
      </c>
      <c r="CI143" s="386">
        <f t="shared" ca="1" si="212"/>
        <v>0</v>
      </c>
      <c r="CJ143" s="386">
        <f t="shared" ca="1" si="213"/>
        <v>0</v>
      </c>
      <c r="CK143" s="389"/>
    </row>
    <row r="144" spans="1:146">
      <c r="A144" s="650"/>
      <c r="B144" s="650"/>
      <c r="C144" s="650"/>
      <c r="D144" s="650"/>
      <c r="E144" s="650"/>
      <c r="F144" s="650"/>
      <c r="G144" s="650"/>
      <c r="H144" s="650"/>
      <c r="I144" s="650"/>
      <c r="J144" s="650"/>
      <c r="K144" s="650"/>
      <c r="L144" s="650"/>
      <c r="M144" s="650"/>
      <c r="S144" s="656"/>
      <c r="T144" s="385">
        <f t="shared" ca="1" si="203"/>
        <v>0</v>
      </c>
      <c r="U144" s="385">
        <f t="shared" ca="1" si="204"/>
        <v>0</v>
      </c>
      <c r="V144" s="386">
        <f t="shared" si="205"/>
        <v>0</v>
      </c>
      <c r="W144" s="386">
        <f t="shared" ca="1" si="206"/>
        <v>0</v>
      </c>
      <c r="X144" s="386">
        <f t="shared" ca="1" si="207"/>
        <v>0</v>
      </c>
      <c r="Y144" s="389">
        <f t="shared" si="208"/>
        <v>1900</v>
      </c>
      <c r="CF144" s="385">
        <f t="shared" ca="1" si="209"/>
        <v>0</v>
      </c>
      <c r="CG144" s="385">
        <f t="shared" ca="1" si="210"/>
        <v>0</v>
      </c>
      <c r="CH144" s="386">
        <f t="shared" si="211"/>
        <v>0</v>
      </c>
      <c r="CI144" s="386">
        <f t="shared" ca="1" si="212"/>
        <v>0</v>
      </c>
      <c r="CJ144" s="386">
        <f t="shared" ca="1" si="213"/>
        <v>0</v>
      </c>
      <c r="CK144" s="389"/>
    </row>
    <row r="145" spans="1:89">
      <c r="A145" s="650"/>
      <c r="B145" s="650"/>
      <c r="C145" s="650"/>
      <c r="D145" s="650"/>
      <c r="E145" s="650"/>
      <c r="F145" s="650"/>
      <c r="G145" s="650"/>
      <c r="H145" s="650"/>
      <c r="I145" s="650"/>
      <c r="J145" s="650"/>
      <c r="K145" s="650"/>
      <c r="L145" s="650"/>
      <c r="M145" s="650"/>
      <c r="S145" s="656"/>
      <c r="T145" s="385">
        <f t="shared" ca="1" si="203"/>
        <v>0</v>
      </c>
      <c r="U145" s="385">
        <f t="shared" ca="1" si="204"/>
        <v>0</v>
      </c>
      <c r="V145" s="386">
        <f t="shared" si="205"/>
        <v>0</v>
      </c>
      <c r="W145" s="386">
        <f t="shared" ca="1" si="206"/>
        <v>0</v>
      </c>
      <c r="X145" s="386">
        <f t="shared" ca="1" si="207"/>
        <v>0</v>
      </c>
      <c r="Y145" s="389">
        <f t="shared" si="208"/>
        <v>1900</v>
      </c>
      <c r="CF145" s="385">
        <f t="shared" ca="1" si="209"/>
        <v>0</v>
      </c>
      <c r="CG145" s="385">
        <f t="shared" ca="1" si="210"/>
        <v>0</v>
      </c>
      <c r="CH145" s="386">
        <f t="shared" si="211"/>
        <v>0</v>
      </c>
      <c r="CI145" s="386">
        <f t="shared" ca="1" si="212"/>
        <v>0</v>
      </c>
      <c r="CJ145" s="386">
        <f t="shared" ca="1" si="213"/>
        <v>0</v>
      </c>
      <c r="CK145" s="389"/>
    </row>
    <row r="146" spans="1:89">
      <c r="A146" s="650"/>
      <c r="B146" s="650"/>
      <c r="C146" s="650"/>
      <c r="D146" s="650"/>
      <c r="E146" s="650"/>
      <c r="F146" s="650"/>
      <c r="G146" s="650"/>
      <c r="H146" s="650"/>
      <c r="I146" s="650"/>
      <c r="J146" s="650"/>
      <c r="K146" s="650"/>
      <c r="L146" s="650"/>
      <c r="M146" s="650"/>
    </row>
    <row r="147" spans="1:89">
      <c r="A147" s="650"/>
      <c r="B147" s="650"/>
      <c r="C147" s="650"/>
      <c r="D147" s="650"/>
      <c r="E147" s="650"/>
      <c r="F147" s="650"/>
      <c r="G147" s="650"/>
      <c r="H147" s="650"/>
      <c r="I147" s="650"/>
      <c r="J147" s="650"/>
      <c r="K147" s="650"/>
      <c r="L147" s="650"/>
      <c r="M147" s="650"/>
    </row>
    <row r="148" spans="1:89">
      <c r="A148" s="650"/>
      <c r="B148" s="650"/>
      <c r="C148" s="650"/>
      <c r="D148" s="650"/>
      <c r="E148" s="650"/>
      <c r="F148" s="650"/>
      <c r="G148" s="650"/>
      <c r="H148" s="650"/>
      <c r="I148" s="650"/>
      <c r="J148" s="650"/>
      <c r="K148" s="650"/>
      <c r="L148" s="650"/>
      <c r="M148" s="650"/>
    </row>
    <row r="149" spans="1:89">
      <c r="A149" s="650"/>
      <c r="B149" s="650"/>
      <c r="C149" s="650"/>
      <c r="D149" s="650"/>
      <c r="E149" s="650"/>
      <c r="F149" s="650"/>
      <c r="G149" s="650"/>
      <c r="H149" s="650"/>
      <c r="I149" s="650"/>
      <c r="J149" s="650"/>
      <c r="K149" s="650"/>
      <c r="L149" s="650"/>
      <c r="M149" s="650"/>
    </row>
    <row r="150" spans="1:89">
      <c r="A150" s="650"/>
      <c r="B150" s="650"/>
      <c r="C150" s="650"/>
      <c r="D150" s="650"/>
      <c r="E150" s="650"/>
      <c r="F150" s="650"/>
      <c r="G150" s="650"/>
      <c r="H150" s="650"/>
      <c r="I150" s="650"/>
      <c r="J150" s="650"/>
      <c r="K150" s="650"/>
      <c r="L150" s="650"/>
      <c r="M150" s="650"/>
    </row>
    <row r="151" spans="1:89">
      <c r="A151" s="650"/>
      <c r="B151" s="650"/>
      <c r="C151" s="650"/>
      <c r="D151" s="650"/>
      <c r="E151" s="650"/>
      <c r="F151" s="650"/>
      <c r="G151" s="650"/>
      <c r="H151" s="650"/>
      <c r="I151" s="650"/>
      <c r="J151" s="650"/>
      <c r="K151" s="650"/>
      <c r="L151" s="650"/>
      <c r="M151" s="650"/>
    </row>
    <row r="152" spans="1:89">
      <c r="A152" s="650"/>
      <c r="B152" s="650"/>
      <c r="C152" s="650"/>
      <c r="D152" s="650"/>
      <c r="E152" s="650"/>
      <c r="F152" s="650"/>
      <c r="G152" s="650"/>
      <c r="H152" s="650"/>
      <c r="I152" s="650"/>
      <c r="J152" s="650"/>
      <c r="K152" s="650"/>
      <c r="L152" s="650"/>
      <c r="M152" s="650"/>
    </row>
    <row r="153" spans="1:89">
      <c r="A153" s="650"/>
      <c r="B153" s="650"/>
      <c r="C153" s="650"/>
      <c r="D153" s="650"/>
      <c r="E153" s="650"/>
      <c r="F153" s="650"/>
      <c r="G153" s="650"/>
      <c r="H153" s="650"/>
      <c r="I153" s="650"/>
      <c r="J153" s="650"/>
      <c r="K153" s="650"/>
      <c r="L153" s="650"/>
      <c r="M153" s="650"/>
    </row>
    <row r="154" spans="1:89">
      <c r="A154" s="650"/>
      <c r="B154" s="650"/>
      <c r="C154" s="650"/>
      <c r="D154" s="650"/>
      <c r="E154" s="650"/>
      <c r="F154" s="650"/>
      <c r="G154" s="650"/>
      <c r="H154" s="650"/>
      <c r="I154" s="650"/>
      <c r="J154" s="650"/>
      <c r="K154" s="650"/>
      <c r="L154" s="650"/>
      <c r="M154" s="650"/>
    </row>
    <row r="155" spans="1:89">
      <c r="A155" s="650"/>
      <c r="B155" s="650"/>
      <c r="C155" s="650"/>
      <c r="D155" s="650"/>
      <c r="E155" s="650"/>
      <c r="F155" s="650"/>
      <c r="G155" s="650"/>
      <c r="H155" s="650"/>
      <c r="I155" s="650"/>
      <c r="J155" s="650"/>
      <c r="K155" s="650"/>
      <c r="L155" s="650"/>
      <c r="M155" s="650"/>
    </row>
    <row r="156" spans="1:89">
      <c r="A156" s="650"/>
      <c r="B156" s="650"/>
      <c r="C156" s="650"/>
      <c r="D156" s="650"/>
      <c r="E156" s="650"/>
      <c r="F156" s="650"/>
      <c r="G156" s="650"/>
      <c r="H156" s="650"/>
      <c r="I156" s="650"/>
      <c r="J156" s="650"/>
      <c r="K156" s="650"/>
      <c r="L156" s="650"/>
      <c r="M156" s="650"/>
    </row>
    <row r="157" spans="1:89">
      <c r="A157" s="650"/>
      <c r="B157" s="650"/>
      <c r="C157" s="650"/>
      <c r="D157" s="650"/>
      <c r="E157" s="650"/>
      <c r="F157" s="650"/>
      <c r="G157" s="650"/>
      <c r="H157" s="650"/>
      <c r="I157" s="650"/>
      <c r="J157" s="650"/>
      <c r="K157" s="650"/>
      <c r="L157" s="650"/>
      <c r="M157" s="650"/>
    </row>
    <row r="158" spans="1:89">
      <c r="A158" s="650"/>
      <c r="B158" s="650"/>
      <c r="C158" s="650"/>
      <c r="D158" s="650"/>
      <c r="E158" s="650"/>
      <c r="F158" s="650"/>
      <c r="G158" s="650"/>
      <c r="H158" s="650"/>
      <c r="I158" s="650"/>
      <c r="J158" s="650"/>
      <c r="K158" s="650"/>
      <c r="L158" s="650"/>
      <c r="M158" s="650"/>
    </row>
    <row r="159" spans="1:89">
      <c r="A159" s="650"/>
      <c r="B159" s="650"/>
      <c r="C159" s="650"/>
      <c r="D159" s="650"/>
      <c r="E159" s="650"/>
      <c r="F159" s="650"/>
      <c r="G159" s="650"/>
      <c r="H159" s="650"/>
      <c r="I159" s="650"/>
      <c r="J159" s="650"/>
      <c r="K159" s="650"/>
      <c r="L159" s="650"/>
      <c r="M159" s="650"/>
    </row>
    <row r="160" spans="1:89">
      <c r="A160" s="650"/>
      <c r="B160" s="650"/>
      <c r="C160" s="650"/>
      <c r="D160" s="650"/>
      <c r="E160" s="650"/>
      <c r="F160" s="650"/>
      <c r="G160" s="650"/>
      <c r="H160" s="650"/>
      <c r="I160" s="650"/>
      <c r="J160" s="650"/>
      <c r="K160" s="650"/>
      <c r="L160" s="650"/>
      <c r="M160" s="650"/>
    </row>
    <row r="161" spans="1:13">
      <c r="A161" s="650"/>
      <c r="B161" s="650"/>
      <c r="C161" s="650"/>
      <c r="D161" s="650"/>
      <c r="E161" s="650"/>
      <c r="F161" s="650"/>
      <c r="G161" s="650"/>
      <c r="H161" s="650"/>
      <c r="I161" s="650"/>
      <c r="J161" s="650"/>
      <c r="K161" s="650"/>
      <c r="L161" s="650"/>
      <c r="M161" s="650"/>
    </row>
    <row r="162" spans="1:13">
      <c r="A162" s="650"/>
      <c r="B162" s="650"/>
      <c r="C162" s="650"/>
      <c r="D162" s="650"/>
      <c r="E162" s="650"/>
      <c r="F162" s="650"/>
      <c r="G162" s="650"/>
      <c r="H162" s="650"/>
      <c r="I162" s="650"/>
      <c r="J162" s="650"/>
      <c r="K162" s="650"/>
      <c r="L162" s="650"/>
      <c r="M162" s="650"/>
    </row>
    <row r="163" spans="1:13">
      <c r="A163" s="650"/>
      <c r="B163" s="650"/>
      <c r="C163" s="650"/>
      <c r="D163" s="650"/>
      <c r="E163" s="650"/>
      <c r="F163" s="650"/>
      <c r="G163" s="650"/>
      <c r="H163" s="650"/>
      <c r="I163" s="650"/>
      <c r="J163" s="650"/>
      <c r="K163" s="650"/>
      <c r="L163" s="650"/>
      <c r="M163" s="650"/>
    </row>
    <row r="164" spans="1:13">
      <c r="A164" s="650"/>
      <c r="B164" s="650"/>
      <c r="C164" s="650"/>
      <c r="D164" s="650"/>
      <c r="E164" s="650"/>
      <c r="F164" s="650"/>
      <c r="G164" s="650"/>
      <c r="H164" s="650"/>
      <c r="I164" s="650"/>
      <c r="J164" s="650"/>
      <c r="K164" s="650"/>
      <c r="L164" s="650"/>
      <c r="M164" s="650"/>
    </row>
    <row r="165" spans="1:13">
      <c r="A165" s="650"/>
      <c r="B165" s="650"/>
      <c r="C165" s="650"/>
      <c r="D165" s="650"/>
      <c r="E165" s="650"/>
      <c r="F165" s="650"/>
      <c r="G165" s="650"/>
      <c r="H165" s="650"/>
      <c r="I165" s="650"/>
      <c r="J165" s="650"/>
      <c r="K165" s="650"/>
      <c r="L165" s="650"/>
      <c r="M165" s="650"/>
    </row>
    <row r="166" spans="1:13">
      <c r="A166" s="650"/>
      <c r="B166" s="650"/>
      <c r="C166" s="650"/>
      <c r="D166" s="650"/>
      <c r="E166" s="650"/>
      <c r="F166" s="650"/>
      <c r="G166" s="650"/>
      <c r="H166" s="650"/>
      <c r="I166" s="650"/>
      <c r="J166" s="650"/>
      <c r="K166" s="650"/>
      <c r="L166" s="650"/>
      <c r="M166" s="650"/>
    </row>
    <row r="167" spans="1:13">
      <c r="A167" s="650"/>
      <c r="B167" s="650"/>
      <c r="C167" s="650"/>
      <c r="D167" s="650"/>
      <c r="E167" s="650"/>
      <c r="F167" s="650"/>
      <c r="G167" s="650"/>
      <c r="H167" s="650"/>
      <c r="I167" s="650"/>
      <c r="J167" s="650"/>
      <c r="K167" s="650"/>
      <c r="L167" s="650"/>
      <c r="M167" s="650"/>
    </row>
    <row r="168" spans="1:13">
      <c r="A168" s="650"/>
      <c r="B168" s="650"/>
      <c r="C168" s="650"/>
      <c r="D168" s="650"/>
      <c r="E168" s="650"/>
      <c r="F168" s="650"/>
      <c r="G168" s="650"/>
      <c r="H168" s="650"/>
      <c r="I168" s="650"/>
      <c r="J168" s="650"/>
      <c r="K168" s="650"/>
      <c r="L168" s="650"/>
      <c r="M168" s="650"/>
    </row>
    <row r="169" spans="1:13">
      <c r="A169" s="650"/>
      <c r="B169" s="650"/>
      <c r="C169" s="650"/>
      <c r="D169" s="650"/>
      <c r="E169" s="650"/>
      <c r="F169" s="650"/>
      <c r="G169" s="650"/>
      <c r="H169" s="650"/>
      <c r="I169" s="650"/>
      <c r="J169" s="650"/>
      <c r="K169" s="650"/>
      <c r="L169" s="650"/>
      <c r="M169" s="650"/>
    </row>
    <row r="170" spans="1:13">
      <c r="A170" s="650"/>
      <c r="B170" s="650"/>
      <c r="C170" s="650"/>
      <c r="D170" s="650"/>
      <c r="E170" s="650"/>
      <c r="F170" s="650"/>
      <c r="G170" s="650"/>
      <c r="H170" s="650"/>
      <c r="I170" s="650"/>
      <c r="J170" s="650"/>
      <c r="K170" s="650"/>
      <c r="L170" s="650"/>
      <c r="M170" s="650"/>
    </row>
    <row r="171" spans="1:13">
      <c r="A171" s="650"/>
      <c r="B171" s="650"/>
      <c r="C171" s="650"/>
      <c r="D171" s="650"/>
      <c r="E171" s="650"/>
      <c r="F171" s="650"/>
      <c r="G171" s="650"/>
      <c r="H171" s="650"/>
      <c r="I171" s="650"/>
      <c r="J171" s="650"/>
      <c r="K171" s="650"/>
      <c r="L171" s="650"/>
      <c r="M171" s="650"/>
    </row>
    <row r="172" spans="1:13">
      <c r="A172" s="650"/>
      <c r="B172" s="650"/>
      <c r="C172" s="650"/>
      <c r="D172" s="650"/>
      <c r="E172" s="650"/>
      <c r="F172" s="650"/>
      <c r="G172" s="650"/>
      <c r="H172" s="650"/>
      <c r="I172" s="650"/>
      <c r="J172" s="650"/>
      <c r="K172" s="650"/>
      <c r="L172" s="650"/>
      <c r="M172" s="650"/>
    </row>
    <row r="173" spans="1:13">
      <c r="A173" s="650"/>
      <c r="B173" s="650"/>
      <c r="C173" s="650"/>
      <c r="D173" s="650"/>
      <c r="E173" s="650"/>
      <c r="F173" s="650"/>
      <c r="G173" s="650"/>
      <c r="H173" s="650"/>
      <c r="I173" s="650"/>
      <c r="J173" s="650"/>
      <c r="K173" s="650"/>
      <c r="L173" s="650"/>
      <c r="M173" s="650"/>
    </row>
    <row r="174" spans="1:13">
      <c r="A174" s="650"/>
      <c r="B174" s="650"/>
      <c r="C174" s="650"/>
      <c r="D174" s="650"/>
      <c r="E174" s="650"/>
      <c r="F174" s="650"/>
      <c r="G174" s="650"/>
      <c r="H174" s="650"/>
      <c r="I174" s="650"/>
      <c r="J174" s="650"/>
      <c r="K174" s="650"/>
      <c r="L174" s="650"/>
      <c r="M174" s="650"/>
    </row>
    <row r="175" spans="1:13">
      <c r="A175" s="650"/>
      <c r="B175" s="650"/>
      <c r="C175" s="650"/>
      <c r="D175" s="650"/>
      <c r="E175" s="650"/>
      <c r="F175" s="650"/>
      <c r="G175" s="650"/>
      <c r="H175" s="650"/>
      <c r="I175" s="650"/>
      <c r="J175" s="650"/>
      <c r="K175" s="650"/>
      <c r="L175" s="650"/>
      <c r="M175" s="650"/>
    </row>
    <row r="176" spans="1:13">
      <c r="A176" s="650"/>
      <c r="B176" s="650"/>
      <c r="C176" s="650"/>
      <c r="D176" s="650"/>
      <c r="E176" s="650"/>
      <c r="F176" s="650"/>
      <c r="G176" s="650"/>
      <c r="H176" s="650"/>
      <c r="I176" s="650"/>
      <c r="J176" s="650"/>
      <c r="K176" s="650"/>
      <c r="L176" s="650"/>
      <c r="M176" s="650"/>
    </row>
    <row r="177" spans="1:13">
      <c r="A177" s="650"/>
      <c r="B177" s="650"/>
      <c r="C177" s="650"/>
      <c r="D177" s="650"/>
      <c r="E177" s="650"/>
      <c r="F177" s="650"/>
      <c r="G177" s="650"/>
      <c r="H177" s="650"/>
      <c r="I177" s="650"/>
      <c r="J177" s="650"/>
      <c r="K177" s="650"/>
      <c r="L177" s="650"/>
      <c r="M177" s="650"/>
    </row>
    <row r="178" spans="1:13">
      <c r="A178" s="650"/>
      <c r="B178" s="650"/>
      <c r="C178" s="650"/>
      <c r="D178" s="650"/>
      <c r="E178" s="650"/>
      <c r="F178" s="650"/>
      <c r="G178" s="650"/>
      <c r="H178" s="650"/>
      <c r="I178" s="650"/>
      <c r="J178" s="650"/>
      <c r="K178" s="650"/>
      <c r="L178" s="650"/>
      <c r="M178" s="650"/>
    </row>
    <row r="179" spans="1:13">
      <c r="A179" s="650"/>
      <c r="B179" s="650"/>
      <c r="C179" s="650"/>
      <c r="D179" s="650"/>
      <c r="E179" s="650"/>
      <c r="F179" s="650"/>
      <c r="G179" s="650"/>
      <c r="H179" s="650"/>
      <c r="I179" s="650"/>
      <c r="J179" s="650"/>
      <c r="K179" s="650"/>
      <c r="L179" s="650"/>
      <c r="M179" s="650"/>
    </row>
    <row r="180" spans="1:13">
      <c r="A180" s="650"/>
      <c r="B180" s="650"/>
      <c r="C180" s="650"/>
      <c r="D180" s="650"/>
      <c r="E180" s="650"/>
      <c r="F180" s="650"/>
      <c r="G180" s="650"/>
      <c r="H180" s="650"/>
      <c r="I180" s="650"/>
      <c r="J180" s="650"/>
      <c r="K180" s="650"/>
      <c r="L180" s="650"/>
      <c r="M180" s="650"/>
    </row>
    <row r="181" spans="1:13">
      <c r="A181" s="650"/>
      <c r="B181" s="650"/>
      <c r="C181" s="650"/>
      <c r="D181" s="650"/>
      <c r="E181" s="650"/>
      <c r="F181" s="650"/>
      <c r="G181" s="650"/>
      <c r="H181" s="650"/>
      <c r="I181" s="650"/>
      <c r="J181" s="650"/>
      <c r="K181" s="650"/>
      <c r="L181" s="650"/>
      <c r="M181" s="650"/>
    </row>
    <row r="182" spans="1:13">
      <c r="A182" s="650"/>
      <c r="B182" s="650"/>
      <c r="C182" s="650"/>
      <c r="D182" s="650"/>
      <c r="E182" s="650"/>
      <c r="F182" s="650"/>
      <c r="G182" s="650"/>
      <c r="H182" s="650"/>
      <c r="I182" s="650"/>
      <c r="J182" s="650"/>
      <c r="K182" s="650"/>
      <c r="L182" s="650"/>
      <c r="M182" s="650"/>
    </row>
    <row r="183" spans="1:13">
      <c r="A183" s="650"/>
      <c r="B183" s="650"/>
      <c r="C183" s="650"/>
      <c r="D183" s="650"/>
      <c r="E183" s="650"/>
      <c r="F183" s="650"/>
      <c r="G183" s="650"/>
      <c r="H183" s="650"/>
      <c r="I183" s="650"/>
      <c r="J183" s="650"/>
      <c r="K183" s="650"/>
      <c r="L183" s="650"/>
      <c r="M183" s="650"/>
    </row>
    <row r="184" spans="1:13">
      <c r="A184" s="650"/>
      <c r="B184" s="650"/>
      <c r="C184" s="650"/>
      <c r="D184" s="650"/>
      <c r="E184" s="650"/>
      <c r="F184" s="650"/>
      <c r="G184" s="650"/>
      <c r="H184" s="650"/>
      <c r="I184" s="650"/>
      <c r="J184" s="650"/>
      <c r="K184" s="650"/>
      <c r="L184" s="650"/>
      <c r="M184" s="650"/>
    </row>
    <row r="185" spans="1:13">
      <c r="A185" s="650"/>
      <c r="B185" s="650"/>
      <c r="C185" s="650"/>
      <c r="D185" s="650"/>
      <c r="E185" s="650"/>
      <c r="F185" s="650"/>
      <c r="G185" s="650"/>
      <c r="H185" s="650"/>
      <c r="I185" s="650"/>
      <c r="J185" s="650"/>
      <c r="K185" s="650"/>
      <c r="L185" s="650"/>
      <c r="M185" s="650"/>
    </row>
    <row r="186" spans="1:13">
      <c r="A186" s="650"/>
      <c r="B186" s="650"/>
      <c r="C186" s="650"/>
      <c r="D186" s="650"/>
      <c r="E186" s="650"/>
      <c r="F186" s="650"/>
      <c r="G186" s="650"/>
      <c r="H186" s="650"/>
      <c r="I186" s="650"/>
      <c r="J186" s="650"/>
      <c r="K186" s="650"/>
      <c r="L186" s="650"/>
      <c r="M186" s="650"/>
    </row>
    <row r="187" spans="1:13">
      <c r="A187" s="650"/>
      <c r="B187" s="650"/>
      <c r="C187" s="650"/>
      <c r="D187" s="650"/>
      <c r="E187" s="650"/>
      <c r="F187" s="650"/>
      <c r="G187" s="650"/>
      <c r="H187" s="650"/>
      <c r="I187" s="650"/>
      <c r="J187" s="650"/>
      <c r="K187" s="650"/>
      <c r="L187" s="650"/>
      <c r="M187" s="650"/>
    </row>
    <row r="188" spans="1:13">
      <c r="A188" s="650"/>
      <c r="B188" s="650"/>
      <c r="C188" s="650"/>
      <c r="D188" s="650"/>
      <c r="E188" s="650"/>
      <c r="F188" s="650"/>
      <c r="G188" s="650"/>
      <c r="H188" s="650"/>
      <c r="I188" s="650"/>
      <c r="J188" s="650"/>
      <c r="K188" s="650"/>
      <c r="L188" s="650"/>
      <c r="M188" s="650"/>
    </row>
    <row r="189" spans="1:13">
      <c r="A189" s="650"/>
      <c r="B189" s="650"/>
      <c r="C189" s="650"/>
      <c r="D189" s="650"/>
      <c r="E189" s="650"/>
      <c r="F189" s="650"/>
      <c r="G189" s="650"/>
      <c r="H189" s="650"/>
      <c r="I189" s="650"/>
      <c r="J189" s="650"/>
      <c r="K189" s="650"/>
      <c r="L189" s="650"/>
      <c r="M189" s="650"/>
    </row>
    <row r="190" spans="1:13">
      <c r="A190" s="650"/>
      <c r="B190" s="650"/>
      <c r="C190" s="650"/>
      <c r="D190" s="650"/>
      <c r="E190" s="650"/>
      <c r="F190" s="650"/>
      <c r="G190" s="650"/>
      <c r="H190" s="650"/>
      <c r="I190" s="650"/>
      <c r="J190" s="650"/>
      <c r="K190" s="650"/>
      <c r="L190" s="650"/>
      <c r="M190" s="650"/>
    </row>
    <row r="191" spans="1:13">
      <c r="A191" s="650"/>
      <c r="B191" s="650"/>
      <c r="C191" s="650"/>
      <c r="D191" s="650"/>
      <c r="E191" s="650"/>
      <c r="F191" s="650"/>
      <c r="G191" s="650"/>
      <c r="H191" s="650"/>
      <c r="I191" s="650"/>
      <c r="J191" s="650"/>
      <c r="K191" s="650"/>
      <c r="L191" s="650"/>
      <c r="M191" s="650"/>
    </row>
    <row r="192" spans="1:13">
      <c r="A192" s="650"/>
      <c r="B192" s="650"/>
      <c r="C192" s="650"/>
      <c r="D192" s="650"/>
      <c r="E192" s="650"/>
      <c r="F192" s="650"/>
      <c r="G192" s="650"/>
      <c r="H192" s="650"/>
      <c r="I192" s="650"/>
      <c r="J192" s="650"/>
      <c r="K192" s="650"/>
      <c r="L192" s="650"/>
      <c r="M192" s="650"/>
    </row>
    <row r="193" spans="1:13">
      <c r="A193" s="650"/>
      <c r="B193" s="650"/>
      <c r="C193" s="650"/>
      <c r="D193" s="650"/>
      <c r="E193" s="650"/>
      <c r="F193" s="650"/>
      <c r="G193" s="650"/>
      <c r="H193" s="650"/>
      <c r="I193" s="650"/>
      <c r="J193" s="650"/>
      <c r="K193" s="650"/>
      <c r="L193" s="650"/>
      <c r="M193" s="650"/>
    </row>
    <row r="194" spans="1:13">
      <c r="A194" s="650"/>
      <c r="B194" s="650"/>
      <c r="C194" s="650"/>
      <c r="D194" s="650"/>
      <c r="E194" s="650"/>
      <c r="F194" s="650"/>
      <c r="G194" s="650"/>
      <c r="H194" s="650"/>
      <c r="I194" s="650"/>
      <c r="J194" s="650"/>
      <c r="K194" s="650"/>
      <c r="L194" s="650"/>
      <c r="M194" s="650"/>
    </row>
    <row r="195" spans="1:13">
      <c r="A195" s="650"/>
      <c r="B195" s="650"/>
      <c r="C195" s="650"/>
      <c r="D195" s="650"/>
      <c r="E195" s="650"/>
      <c r="F195" s="650"/>
      <c r="G195" s="650"/>
      <c r="H195" s="650"/>
      <c r="I195" s="650"/>
      <c r="J195" s="650"/>
      <c r="K195" s="650"/>
      <c r="L195" s="650"/>
      <c r="M195" s="650"/>
    </row>
    <row r="196" spans="1:13">
      <c r="A196" s="650"/>
      <c r="B196" s="650"/>
      <c r="C196" s="650"/>
      <c r="D196" s="650"/>
      <c r="E196" s="650"/>
      <c r="F196" s="650"/>
      <c r="G196" s="650"/>
      <c r="H196" s="650"/>
      <c r="I196" s="650"/>
      <c r="J196" s="650"/>
      <c r="K196" s="650"/>
      <c r="L196" s="650"/>
      <c r="M196" s="650"/>
    </row>
    <row r="197" spans="1:13">
      <c r="A197" s="650"/>
      <c r="B197" s="650"/>
      <c r="C197" s="650"/>
      <c r="D197" s="650"/>
      <c r="E197" s="650"/>
      <c r="F197" s="650"/>
      <c r="G197" s="650"/>
      <c r="H197" s="650"/>
      <c r="I197" s="650"/>
      <c r="J197" s="650"/>
      <c r="K197" s="650"/>
      <c r="L197" s="650"/>
      <c r="M197" s="650"/>
    </row>
    <row r="198" spans="1:13">
      <c r="A198" s="650"/>
      <c r="B198" s="650"/>
      <c r="C198" s="650"/>
      <c r="D198" s="650"/>
      <c r="E198" s="650"/>
      <c r="F198" s="650"/>
      <c r="G198" s="650"/>
      <c r="H198" s="650"/>
      <c r="I198" s="650"/>
      <c r="J198" s="650"/>
      <c r="K198" s="650"/>
      <c r="L198" s="650"/>
      <c r="M198" s="650"/>
    </row>
    <row r="199" spans="1:13">
      <c r="A199" s="650"/>
      <c r="B199" s="650"/>
      <c r="C199" s="650"/>
      <c r="D199" s="650"/>
      <c r="E199" s="650"/>
      <c r="F199" s="650"/>
      <c r="G199" s="650"/>
      <c r="H199" s="650"/>
      <c r="I199" s="650"/>
      <c r="J199" s="650"/>
      <c r="K199" s="650"/>
      <c r="L199" s="650"/>
      <c r="M199" s="650"/>
    </row>
    <row r="200" spans="1:13">
      <c r="A200" s="650"/>
      <c r="B200" s="650"/>
      <c r="C200" s="650"/>
      <c r="D200" s="650"/>
      <c r="E200" s="650"/>
      <c r="F200" s="650"/>
      <c r="G200" s="650"/>
      <c r="H200" s="650"/>
      <c r="I200" s="650"/>
      <c r="J200" s="650"/>
      <c r="K200" s="650"/>
      <c r="L200" s="650"/>
      <c r="M200" s="650"/>
    </row>
    <row r="201" spans="1:13">
      <c r="A201" s="650"/>
      <c r="B201" s="650"/>
      <c r="C201" s="650"/>
      <c r="D201" s="650"/>
      <c r="E201" s="650"/>
      <c r="F201" s="650"/>
      <c r="G201" s="650"/>
      <c r="H201" s="650"/>
      <c r="I201" s="650"/>
      <c r="J201" s="650"/>
      <c r="K201" s="650"/>
      <c r="L201" s="650"/>
      <c r="M201" s="650"/>
    </row>
    <row r="202" spans="1:13">
      <c r="A202" s="650"/>
      <c r="B202" s="650"/>
      <c r="C202" s="650"/>
      <c r="D202" s="650"/>
      <c r="E202" s="650"/>
      <c r="F202" s="650"/>
      <c r="G202" s="650"/>
      <c r="H202" s="650"/>
      <c r="I202" s="650"/>
      <c r="J202" s="650"/>
      <c r="K202" s="650"/>
      <c r="L202" s="650"/>
      <c r="M202" s="650"/>
    </row>
    <row r="203" spans="1:13">
      <c r="A203" s="650"/>
      <c r="B203" s="650"/>
      <c r="C203" s="650"/>
      <c r="D203" s="650"/>
      <c r="E203" s="650"/>
      <c r="F203" s="650"/>
      <c r="G203" s="650"/>
      <c r="H203" s="650"/>
      <c r="I203" s="650"/>
      <c r="J203" s="650"/>
      <c r="K203" s="650"/>
      <c r="L203" s="650"/>
      <c r="M203" s="650"/>
    </row>
    <row r="204" spans="1:13">
      <c r="A204" s="650"/>
      <c r="B204" s="650"/>
      <c r="C204" s="650"/>
      <c r="D204" s="650"/>
      <c r="E204" s="650"/>
      <c r="F204" s="650"/>
      <c r="G204" s="650"/>
      <c r="H204" s="650"/>
      <c r="I204" s="650"/>
      <c r="J204" s="650"/>
      <c r="K204" s="650"/>
      <c r="L204" s="650"/>
      <c r="M204" s="650"/>
    </row>
    <row r="205" spans="1:13">
      <c r="A205" s="650"/>
      <c r="B205" s="650"/>
      <c r="C205" s="650"/>
      <c r="D205" s="650"/>
      <c r="E205" s="650"/>
      <c r="F205" s="650"/>
      <c r="G205" s="650"/>
      <c r="H205" s="650"/>
      <c r="I205" s="650"/>
      <c r="J205" s="650"/>
      <c r="K205" s="650"/>
      <c r="L205" s="650"/>
      <c r="M205" s="650"/>
    </row>
    <row r="206" spans="1:13">
      <c r="A206" s="650"/>
      <c r="B206" s="650"/>
      <c r="C206" s="650"/>
      <c r="D206" s="650"/>
      <c r="E206" s="650"/>
      <c r="F206" s="650"/>
      <c r="G206" s="650"/>
      <c r="H206" s="650"/>
      <c r="I206" s="650"/>
      <c r="J206" s="650"/>
      <c r="K206" s="650"/>
      <c r="L206" s="650"/>
      <c r="M206" s="650"/>
    </row>
    <row r="207" spans="1:13">
      <c r="A207" s="650"/>
      <c r="B207" s="650"/>
      <c r="C207" s="650"/>
      <c r="D207" s="650"/>
      <c r="E207" s="650"/>
      <c r="F207" s="650"/>
      <c r="G207" s="650"/>
      <c r="H207" s="650"/>
      <c r="I207" s="650"/>
      <c r="J207" s="650"/>
      <c r="K207" s="650"/>
      <c r="L207" s="650"/>
      <c r="M207" s="650"/>
    </row>
    <row r="208" spans="1:13">
      <c r="A208" s="650"/>
      <c r="B208" s="650"/>
      <c r="C208" s="650"/>
      <c r="D208" s="650"/>
      <c r="E208" s="650"/>
      <c r="F208" s="650"/>
      <c r="G208" s="650"/>
      <c r="H208" s="650"/>
      <c r="I208" s="650"/>
      <c r="J208" s="650"/>
      <c r="K208" s="650"/>
      <c r="L208" s="650"/>
      <c r="M208" s="650"/>
    </row>
    <row r="209" spans="1:13">
      <c r="A209" s="650"/>
      <c r="B209" s="650"/>
      <c r="C209" s="650"/>
      <c r="D209" s="650"/>
      <c r="E209" s="650"/>
      <c r="F209" s="650"/>
      <c r="G209" s="650"/>
      <c r="H209" s="650"/>
      <c r="I209" s="650"/>
      <c r="J209" s="650"/>
      <c r="K209" s="650"/>
      <c r="L209" s="650"/>
      <c r="M209" s="650"/>
    </row>
    <row r="210" spans="1:13">
      <c r="A210" s="650"/>
      <c r="B210" s="650"/>
      <c r="C210" s="650"/>
      <c r="D210" s="650"/>
      <c r="E210" s="650"/>
      <c r="F210" s="650"/>
      <c r="G210" s="650"/>
      <c r="H210" s="650"/>
      <c r="I210" s="650"/>
      <c r="J210" s="650"/>
      <c r="K210" s="650"/>
      <c r="L210" s="650"/>
      <c r="M210" s="650"/>
    </row>
    <row r="211" spans="1:13">
      <c r="A211" s="650"/>
      <c r="B211" s="650"/>
      <c r="C211" s="650"/>
      <c r="D211" s="650"/>
      <c r="E211" s="650"/>
      <c r="F211" s="650"/>
      <c r="G211" s="650"/>
      <c r="H211" s="650"/>
      <c r="I211" s="650"/>
      <c r="J211" s="650"/>
      <c r="K211" s="650"/>
      <c r="L211" s="650"/>
      <c r="M211" s="650"/>
    </row>
    <row r="212" spans="1:13">
      <c r="A212" s="650"/>
      <c r="B212" s="650"/>
      <c r="C212" s="650"/>
      <c r="D212" s="650"/>
      <c r="E212" s="650"/>
      <c r="F212" s="650"/>
      <c r="G212" s="650"/>
      <c r="H212" s="650"/>
      <c r="I212" s="650"/>
      <c r="J212" s="650"/>
      <c r="K212" s="650"/>
      <c r="L212" s="650"/>
      <c r="M212" s="650"/>
    </row>
    <row r="213" spans="1:13">
      <c r="A213" s="650"/>
      <c r="B213" s="650"/>
      <c r="C213" s="650"/>
      <c r="D213" s="650"/>
      <c r="E213" s="650"/>
      <c r="F213" s="650"/>
      <c r="G213" s="650"/>
      <c r="H213" s="650"/>
      <c r="I213" s="650"/>
      <c r="J213" s="650"/>
      <c r="K213" s="650"/>
      <c r="L213" s="650"/>
      <c r="M213" s="650"/>
    </row>
    <row r="214" spans="1:13">
      <c r="A214" s="650"/>
      <c r="B214" s="650"/>
      <c r="C214" s="650"/>
      <c r="D214" s="650"/>
      <c r="E214" s="650"/>
      <c r="F214" s="650"/>
      <c r="G214" s="650"/>
      <c r="H214" s="650"/>
      <c r="I214" s="650"/>
      <c r="J214" s="650"/>
      <c r="K214" s="650"/>
      <c r="L214" s="650"/>
      <c r="M214" s="650"/>
    </row>
    <row r="215" spans="1:13">
      <c r="A215" s="650"/>
      <c r="B215" s="650"/>
      <c r="C215" s="650"/>
      <c r="D215" s="650"/>
      <c r="E215" s="650"/>
      <c r="F215" s="650"/>
      <c r="G215" s="650"/>
      <c r="H215" s="650"/>
      <c r="I215" s="650"/>
      <c r="J215" s="650"/>
      <c r="K215" s="650"/>
      <c r="L215" s="650"/>
      <c r="M215" s="650"/>
    </row>
    <row r="216" spans="1:13">
      <c r="A216" s="650"/>
      <c r="B216" s="650"/>
      <c r="C216" s="650"/>
      <c r="D216" s="650"/>
      <c r="E216" s="650"/>
      <c r="F216" s="650"/>
      <c r="G216" s="650"/>
      <c r="H216" s="650"/>
      <c r="I216" s="650"/>
      <c r="J216" s="650"/>
      <c r="K216" s="650"/>
      <c r="L216" s="650"/>
      <c r="M216" s="650"/>
    </row>
    <row r="217" spans="1:13">
      <c r="A217" s="650"/>
      <c r="B217" s="650"/>
      <c r="C217" s="650"/>
      <c r="D217" s="650"/>
      <c r="E217" s="650"/>
      <c r="F217" s="650"/>
      <c r="G217" s="650"/>
      <c r="H217" s="650"/>
      <c r="I217" s="650"/>
      <c r="J217" s="650"/>
      <c r="K217" s="650"/>
      <c r="L217" s="650"/>
      <c r="M217" s="650"/>
    </row>
    <row r="218" spans="1:13">
      <c r="A218" s="650"/>
      <c r="B218" s="650"/>
      <c r="C218" s="650"/>
      <c r="D218" s="650"/>
      <c r="E218" s="650"/>
      <c r="F218" s="650"/>
      <c r="G218" s="650"/>
      <c r="H218" s="650"/>
      <c r="I218" s="650"/>
      <c r="J218" s="650"/>
      <c r="K218" s="650"/>
      <c r="L218" s="650"/>
      <c r="M218" s="650"/>
    </row>
    <row r="219" spans="1:13">
      <c r="A219" s="650"/>
      <c r="B219" s="650"/>
      <c r="C219" s="650"/>
      <c r="D219" s="650"/>
      <c r="E219" s="650"/>
      <c r="F219" s="650"/>
      <c r="G219" s="650"/>
      <c r="H219" s="650"/>
      <c r="I219" s="650"/>
      <c r="J219" s="650"/>
      <c r="K219" s="650"/>
      <c r="L219" s="650"/>
      <c r="M219" s="650"/>
    </row>
    <row r="220" spans="1:13">
      <c r="A220" s="650"/>
      <c r="B220" s="650"/>
      <c r="C220" s="650"/>
      <c r="D220" s="650"/>
      <c r="E220" s="650"/>
      <c r="F220" s="650"/>
      <c r="G220" s="650"/>
      <c r="H220" s="650"/>
      <c r="I220" s="650"/>
      <c r="J220" s="650"/>
      <c r="K220" s="650"/>
      <c r="L220" s="650"/>
      <c r="M220" s="650"/>
    </row>
    <row r="221" spans="1:13">
      <c r="A221" s="650"/>
      <c r="B221" s="650"/>
      <c r="C221" s="650"/>
      <c r="D221" s="650"/>
      <c r="E221" s="650"/>
      <c r="F221" s="650"/>
      <c r="G221" s="650"/>
      <c r="H221" s="650"/>
      <c r="I221" s="650"/>
      <c r="J221" s="650"/>
      <c r="K221" s="650"/>
      <c r="L221" s="650"/>
      <c r="M221" s="650"/>
    </row>
    <row r="222" spans="1:13">
      <c r="A222" s="650"/>
      <c r="B222" s="650"/>
      <c r="C222" s="650"/>
      <c r="D222" s="650"/>
      <c r="E222" s="650"/>
      <c r="F222" s="650"/>
      <c r="G222" s="650"/>
      <c r="H222" s="650"/>
      <c r="I222" s="650"/>
      <c r="J222" s="650"/>
      <c r="K222" s="650"/>
      <c r="L222" s="650"/>
      <c r="M222" s="650"/>
    </row>
    <row r="223" spans="1:13">
      <c r="A223" s="650"/>
      <c r="B223" s="650"/>
      <c r="C223" s="650"/>
      <c r="D223" s="650"/>
      <c r="E223" s="650"/>
      <c r="F223" s="650"/>
      <c r="G223" s="650"/>
      <c r="H223" s="650"/>
      <c r="I223" s="650"/>
      <c r="J223" s="650"/>
      <c r="K223" s="650"/>
      <c r="L223" s="650"/>
      <c r="M223" s="650"/>
    </row>
    <row r="224" spans="1:13">
      <c r="A224" s="650"/>
      <c r="B224" s="650"/>
      <c r="C224" s="650"/>
      <c r="D224" s="650"/>
      <c r="E224" s="650"/>
      <c r="F224" s="650"/>
      <c r="G224" s="650"/>
      <c r="H224" s="650"/>
      <c r="I224" s="650"/>
      <c r="J224" s="650"/>
      <c r="K224" s="650"/>
      <c r="L224" s="650"/>
      <c r="M224" s="650"/>
    </row>
    <row r="225" spans="1:13">
      <c r="A225" s="650"/>
      <c r="B225" s="650"/>
      <c r="C225" s="650"/>
      <c r="D225" s="650"/>
      <c r="E225" s="650"/>
      <c r="F225" s="650"/>
      <c r="G225" s="650"/>
      <c r="H225" s="650"/>
      <c r="I225" s="650"/>
      <c r="J225" s="650"/>
      <c r="K225" s="650"/>
      <c r="L225" s="650"/>
      <c r="M225" s="650"/>
    </row>
    <row r="226" spans="1:13">
      <c r="A226" s="650"/>
      <c r="B226" s="650"/>
      <c r="C226" s="650"/>
      <c r="D226" s="650"/>
      <c r="E226" s="650"/>
      <c r="F226" s="650"/>
      <c r="G226" s="650"/>
      <c r="H226" s="650"/>
      <c r="I226" s="650"/>
      <c r="J226" s="650"/>
      <c r="K226" s="650"/>
      <c r="L226" s="650"/>
      <c r="M226" s="650"/>
    </row>
    <row r="227" spans="1:13">
      <c r="A227" s="650"/>
      <c r="B227" s="650"/>
      <c r="C227" s="650"/>
      <c r="D227" s="650"/>
      <c r="E227" s="650"/>
      <c r="F227" s="650"/>
      <c r="G227" s="650"/>
      <c r="H227" s="650"/>
      <c r="I227" s="650"/>
      <c r="J227" s="650"/>
      <c r="K227" s="650"/>
      <c r="L227" s="650"/>
      <c r="M227" s="650"/>
    </row>
    <row r="228" spans="1:13">
      <c r="A228" s="650"/>
      <c r="B228" s="650"/>
      <c r="C228" s="650"/>
      <c r="D228" s="650"/>
      <c r="E228" s="650"/>
      <c r="F228" s="650"/>
      <c r="G228" s="650"/>
      <c r="H228" s="650"/>
      <c r="I228" s="650"/>
      <c r="J228" s="650"/>
      <c r="K228" s="650"/>
      <c r="L228" s="650"/>
      <c r="M228" s="650"/>
    </row>
    <row r="229" spans="1:13">
      <c r="A229" s="650"/>
      <c r="B229" s="650"/>
      <c r="C229" s="650"/>
      <c r="D229" s="650"/>
      <c r="E229" s="650"/>
      <c r="F229" s="650"/>
      <c r="G229" s="650"/>
      <c r="H229" s="650"/>
      <c r="I229" s="650"/>
      <c r="J229" s="650"/>
      <c r="K229" s="650"/>
      <c r="L229" s="650"/>
      <c r="M229" s="650"/>
    </row>
    <row r="230" spans="1:13">
      <c r="A230" s="650"/>
      <c r="B230" s="650"/>
      <c r="C230" s="650"/>
      <c r="D230" s="650"/>
      <c r="E230" s="650"/>
      <c r="F230" s="650"/>
      <c r="G230" s="650"/>
      <c r="H230" s="650"/>
      <c r="I230" s="650"/>
      <c r="J230" s="650"/>
      <c r="K230" s="650"/>
      <c r="L230" s="650"/>
      <c r="M230" s="650"/>
    </row>
    <row r="231" spans="1:13">
      <c r="A231" s="650"/>
      <c r="B231" s="650"/>
      <c r="C231" s="650"/>
      <c r="D231" s="650"/>
      <c r="E231" s="650"/>
      <c r="F231" s="650"/>
      <c r="G231" s="650"/>
      <c r="H231" s="650"/>
      <c r="I231" s="650"/>
      <c r="J231" s="650"/>
      <c r="K231" s="650"/>
      <c r="L231" s="650"/>
      <c r="M231" s="650"/>
    </row>
    <row r="232" spans="1:13">
      <c r="A232" s="650"/>
      <c r="B232" s="650"/>
      <c r="C232" s="650"/>
      <c r="D232" s="650"/>
      <c r="E232" s="650"/>
      <c r="F232" s="650"/>
      <c r="G232" s="650"/>
      <c r="H232" s="650"/>
      <c r="I232" s="650"/>
      <c r="J232" s="650"/>
      <c r="K232" s="650"/>
      <c r="L232" s="650"/>
      <c r="M232" s="650"/>
    </row>
    <row r="233" spans="1:13">
      <c r="A233" s="650"/>
      <c r="B233" s="650"/>
      <c r="C233" s="650"/>
      <c r="D233" s="650"/>
      <c r="E233" s="650"/>
      <c r="F233" s="650"/>
      <c r="G233" s="650"/>
      <c r="H233" s="650"/>
      <c r="I233" s="650"/>
      <c r="J233" s="650"/>
      <c r="K233" s="650"/>
      <c r="L233" s="650"/>
      <c r="M233" s="650"/>
    </row>
    <row r="234" spans="1:13">
      <c r="A234" s="650"/>
      <c r="B234" s="650"/>
      <c r="C234" s="650"/>
      <c r="D234" s="650"/>
      <c r="E234" s="650"/>
      <c r="F234" s="650"/>
      <c r="G234" s="650"/>
      <c r="H234" s="650"/>
      <c r="I234" s="650"/>
      <c r="J234" s="650"/>
      <c r="K234" s="650"/>
      <c r="L234" s="650"/>
      <c r="M234" s="650"/>
    </row>
    <row r="235" spans="1:13">
      <c r="A235" s="650"/>
      <c r="B235" s="650"/>
      <c r="C235" s="650"/>
      <c r="D235" s="650"/>
      <c r="E235" s="650"/>
      <c r="F235" s="650"/>
      <c r="G235" s="650"/>
      <c r="H235" s="650"/>
      <c r="I235" s="650"/>
      <c r="J235" s="650"/>
      <c r="K235" s="650"/>
      <c r="L235" s="650"/>
      <c r="M235" s="650"/>
    </row>
    <row r="236" spans="1:13">
      <c r="A236" s="650"/>
      <c r="B236" s="650"/>
      <c r="C236" s="650"/>
      <c r="D236" s="650"/>
      <c r="E236" s="650"/>
      <c r="F236" s="650"/>
      <c r="G236" s="650"/>
      <c r="H236" s="650"/>
      <c r="I236" s="650"/>
      <c r="J236" s="650"/>
      <c r="K236" s="650"/>
      <c r="L236" s="650"/>
      <c r="M236" s="650"/>
    </row>
    <row r="237" spans="1:13">
      <c r="A237" s="650"/>
      <c r="B237" s="650"/>
      <c r="C237" s="650"/>
      <c r="D237" s="650"/>
      <c r="E237" s="650"/>
      <c r="F237" s="650"/>
      <c r="G237" s="650"/>
      <c r="H237" s="650"/>
      <c r="I237" s="650"/>
      <c r="J237" s="650"/>
      <c r="K237" s="650"/>
      <c r="L237" s="650"/>
      <c r="M237" s="650"/>
    </row>
    <row r="238" spans="1:13">
      <c r="A238" s="650"/>
      <c r="B238" s="650"/>
      <c r="C238" s="650"/>
      <c r="D238" s="650"/>
      <c r="E238" s="650"/>
      <c r="F238" s="650"/>
      <c r="G238" s="650"/>
      <c r="H238" s="650"/>
      <c r="I238" s="650"/>
      <c r="J238" s="650"/>
      <c r="K238" s="650"/>
      <c r="L238" s="650"/>
      <c r="M238" s="650"/>
    </row>
    <row r="239" spans="1:13">
      <c r="A239" s="650"/>
      <c r="B239" s="650"/>
      <c r="C239" s="650"/>
      <c r="D239" s="650"/>
      <c r="E239" s="650"/>
      <c r="F239" s="650"/>
      <c r="G239" s="650"/>
      <c r="H239" s="650"/>
      <c r="I239" s="650"/>
      <c r="J239" s="650"/>
      <c r="K239" s="650"/>
      <c r="L239" s="650"/>
      <c r="M239" s="650"/>
    </row>
    <row r="240" spans="1:13">
      <c r="A240" s="650"/>
      <c r="B240" s="650"/>
      <c r="C240" s="650"/>
      <c r="D240" s="650"/>
      <c r="E240" s="650"/>
      <c r="F240" s="650"/>
      <c r="G240" s="650"/>
      <c r="H240" s="650"/>
      <c r="I240" s="650"/>
      <c r="J240" s="650"/>
      <c r="K240" s="650"/>
      <c r="L240" s="650"/>
      <c r="M240" s="650"/>
    </row>
    <row r="241" spans="1:13">
      <c r="A241" s="650"/>
      <c r="B241" s="650"/>
      <c r="C241" s="650"/>
      <c r="D241" s="650"/>
      <c r="E241" s="650"/>
      <c r="F241" s="650"/>
      <c r="G241" s="650"/>
      <c r="H241" s="650"/>
      <c r="I241" s="650"/>
      <c r="J241" s="650"/>
      <c r="K241" s="650"/>
      <c r="L241" s="650"/>
      <c r="M241" s="650"/>
    </row>
    <row r="242" spans="1:13">
      <c r="A242" s="650"/>
      <c r="B242" s="650"/>
      <c r="C242" s="650"/>
      <c r="D242" s="650"/>
      <c r="E242" s="650"/>
      <c r="F242" s="650"/>
      <c r="G242" s="650"/>
      <c r="H242" s="650"/>
      <c r="I242" s="650"/>
      <c r="J242" s="650"/>
      <c r="K242" s="650"/>
      <c r="L242" s="650"/>
      <c r="M242" s="650"/>
    </row>
    <row r="243" spans="1:13">
      <c r="A243" s="650"/>
      <c r="B243" s="650"/>
      <c r="C243" s="650"/>
      <c r="D243" s="650"/>
      <c r="E243" s="650"/>
      <c r="F243" s="650"/>
      <c r="G243" s="650"/>
      <c r="H243" s="650"/>
      <c r="I243" s="650"/>
      <c r="J243" s="650"/>
      <c r="K243" s="650"/>
      <c r="L243" s="650"/>
      <c r="M243" s="650"/>
    </row>
    <row r="244" spans="1:13">
      <c r="A244" s="650"/>
      <c r="B244" s="650"/>
      <c r="C244" s="650"/>
      <c r="D244" s="650"/>
      <c r="E244" s="650"/>
      <c r="F244" s="650"/>
      <c r="G244" s="650"/>
      <c r="H244" s="650"/>
      <c r="I244" s="650"/>
      <c r="J244" s="650"/>
      <c r="K244" s="650"/>
      <c r="L244" s="650"/>
      <c r="M244" s="650"/>
    </row>
    <row r="245" spans="1:13">
      <c r="A245" s="650"/>
      <c r="B245" s="650"/>
      <c r="C245" s="650"/>
      <c r="D245" s="650"/>
      <c r="E245" s="650"/>
      <c r="F245" s="650"/>
      <c r="G245" s="650"/>
      <c r="H245" s="650"/>
      <c r="I245" s="650"/>
      <c r="J245" s="650"/>
      <c r="K245" s="650"/>
      <c r="L245" s="650"/>
      <c r="M245" s="650"/>
    </row>
    <row r="246" spans="1:13">
      <c r="A246" s="650"/>
      <c r="B246" s="650"/>
      <c r="C246" s="650"/>
      <c r="D246" s="650"/>
      <c r="E246" s="650"/>
      <c r="F246" s="650"/>
      <c r="G246" s="650"/>
      <c r="H246" s="650"/>
      <c r="I246" s="650"/>
      <c r="J246" s="650"/>
      <c r="K246" s="650"/>
      <c r="L246" s="650"/>
      <c r="M246" s="650"/>
    </row>
    <row r="247" spans="1:13">
      <c r="A247" s="650"/>
      <c r="B247" s="650"/>
      <c r="C247" s="650"/>
      <c r="D247" s="650"/>
      <c r="E247" s="650"/>
      <c r="F247" s="650"/>
      <c r="G247" s="650"/>
      <c r="H247" s="650"/>
      <c r="I247" s="650"/>
      <c r="J247" s="650"/>
      <c r="K247" s="650"/>
      <c r="L247" s="650"/>
      <c r="M247" s="650"/>
    </row>
    <row r="248" spans="1:13">
      <c r="A248" s="650"/>
      <c r="B248" s="650"/>
      <c r="C248" s="650"/>
      <c r="D248" s="650"/>
      <c r="E248" s="650"/>
      <c r="F248" s="650"/>
      <c r="G248" s="650"/>
      <c r="H248" s="650"/>
      <c r="I248" s="650"/>
      <c r="J248" s="650"/>
      <c r="K248" s="650"/>
      <c r="L248" s="650"/>
      <c r="M248" s="650"/>
    </row>
    <row r="249" spans="1:13">
      <c r="A249" s="650"/>
      <c r="B249" s="650"/>
      <c r="C249" s="650"/>
      <c r="D249" s="650"/>
      <c r="E249" s="650"/>
      <c r="F249" s="650"/>
      <c r="G249" s="650"/>
      <c r="H249" s="650"/>
      <c r="I249" s="650"/>
      <c r="J249" s="650"/>
      <c r="K249" s="650"/>
      <c r="L249" s="650"/>
      <c r="M249" s="650"/>
    </row>
    <row r="250" spans="1:13">
      <c r="A250" s="650"/>
      <c r="B250" s="650"/>
      <c r="C250" s="650"/>
      <c r="D250" s="650"/>
      <c r="E250" s="650"/>
      <c r="F250" s="650"/>
      <c r="G250" s="650"/>
      <c r="H250" s="650"/>
      <c r="I250" s="650"/>
      <c r="J250" s="650"/>
      <c r="K250" s="650"/>
      <c r="L250" s="650"/>
      <c r="M250" s="650"/>
    </row>
    <row r="251" spans="1:13">
      <c r="A251" s="650"/>
      <c r="B251" s="650"/>
      <c r="C251" s="650"/>
      <c r="D251" s="650"/>
      <c r="E251" s="650"/>
      <c r="F251" s="650"/>
      <c r="G251" s="650"/>
      <c r="H251" s="650"/>
      <c r="I251" s="650"/>
      <c r="J251" s="650"/>
      <c r="K251" s="650"/>
      <c r="L251" s="650"/>
      <c r="M251" s="650"/>
    </row>
    <row r="252" spans="1:13">
      <c r="A252" s="650"/>
      <c r="B252" s="650"/>
      <c r="C252" s="650"/>
      <c r="D252" s="650"/>
      <c r="E252" s="650"/>
      <c r="F252" s="650"/>
      <c r="G252" s="650"/>
      <c r="H252" s="650"/>
      <c r="I252" s="650"/>
      <c r="J252" s="650"/>
      <c r="K252" s="650"/>
      <c r="L252" s="650"/>
      <c r="M252" s="650"/>
    </row>
    <row r="253" spans="1:13">
      <c r="A253" s="650"/>
      <c r="B253" s="650"/>
      <c r="C253" s="650"/>
      <c r="D253" s="650"/>
      <c r="E253" s="650"/>
      <c r="F253" s="650"/>
      <c r="G253" s="650"/>
      <c r="H253" s="650"/>
      <c r="I253" s="650"/>
      <c r="J253" s="650"/>
      <c r="K253" s="650"/>
      <c r="L253" s="650"/>
      <c r="M253" s="650"/>
    </row>
    <row r="254" spans="1:13">
      <c r="A254" s="650"/>
      <c r="B254" s="650"/>
      <c r="C254" s="650"/>
      <c r="D254" s="650"/>
      <c r="E254" s="650"/>
      <c r="F254" s="650"/>
      <c r="G254" s="650"/>
      <c r="H254" s="650"/>
      <c r="I254" s="650"/>
      <c r="J254" s="650"/>
      <c r="K254" s="650"/>
      <c r="L254" s="650"/>
      <c r="M254" s="650"/>
    </row>
    <row r="255" spans="1:13">
      <c r="A255" s="650"/>
      <c r="B255" s="650"/>
      <c r="C255" s="650"/>
      <c r="D255" s="650"/>
      <c r="E255" s="650"/>
      <c r="F255" s="650"/>
      <c r="G255" s="650"/>
      <c r="H255" s="650"/>
      <c r="I255" s="650"/>
      <c r="J255" s="650"/>
      <c r="K255" s="650"/>
      <c r="L255" s="650"/>
      <c r="M255" s="650"/>
    </row>
    <row r="256" spans="1:13">
      <c r="A256" s="650"/>
      <c r="B256" s="650"/>
      <c r="C256" s="650"/>
      <c r="D256" s="650"/>
      <c r="E256" s="650"/>
      <c r="F256" s="650"/>
      <c r="G256" s="650"/>
      <c r="H256" s="650"/>
      <c r="I256" s="650"/>
      <c r="J256" s="650"/>
      <c r="K256" s="650"/>
      <c r="L256" s="650"/>
      <c r="M256" s="650"/>
    </row>
    <row r="257" spans="1:13">
      <c r="A257" s="650"/>
      <c r="B257" s="650"/>
      <c r="C257" s="650"/>
      <c r="D257" s="650"/>
      <c r="E257" s="650"/>
      <c r="F257" s="650"/>
      <c r="G257" s="650"/>
      <c r="H257" s="650"/>
      <c r="I257" s="650"/>
      <c r="J257" s="650"/>
      <c r="K257" s="650"/>
      <c r="L257" s="650"/>
      <c r="M257" s="650"/>
    </row>
    <row r="258" spans="1:13">
      <c r="A258" s="650"/>
      <c r="B258" s="650"/>
      <c r="C258" s="650"/>
      <c r="D258" s="650"/>
      <c r="E258" s="650"/>
      <c r="F258" s="650"/>
      <c r="G258" s="650"/>
      <c r="H258" s="650"/>
      <c r="I258" s="650"/>
      <c r="J258" s="650"/>
      <c r="K258" s="650"/>
      <c r="L258" s="650"/>
      <c r="M258" s="650"/>
    </row>
    <row r="259" spans="1:13">
      <c r="A259" s="650"/>
      <c r="B259" s="650"/>
      <c r="C259" s="650"/>
      <c r="D259" s="650"/>
      <c r="E259" s="650"/>
      <c r="F259" s="650"/>
      <c r="G259" s="650"/>
      <c r="H259" s="650"/>
      <c r="I259" s="650"/>
      <c r="J259" s="650"/>
      <c r="K259" s="650"/>
      <c r="L259" s="650"/>
      <c r="M259" s="650"/>
    </row>
    <row r="260" spans="1:13">
      <c r="A260" s="650"/>
      <c r="B260" s="650"/>
      <c r="C260" s="650"/>
      <c r="D260" s="650"/>
      <c r="E260" s="650"/>
      <c r="F260" s="650"/>
      <c r="G260" s="650"/>
      <c r="H260" s="650"/>
      <c r="I260" s="650"/>
      <c r="J260" s="650"/>
      <c r="K260" s="650"/>
      <c r="L260" s="650"/>
      <c r="M260" s="650"/>
    </row>
    <row r="261" spans="1:13">
      <c r="A261" s="650"/>
      <c r="B261" s="650"/>
      <c r="C261" s="650"/>
      <c r="D261" s="650"/>
      <c r="E261" s="650"/>
      <c r="F261" s="650"/>
      <c r="G261" s="650"/>
      <c r="H261" s="650"/>
      <c r="I261" s="650"/>
      <c r="J261" s="650"/>
      <c r="K261" s="650"/>
      <c r="L261" s="650"/>
      <c r="M261" s="650"/>
    </row>
    <row r="262" spans="1:13">
      <c r="A262" s="650"/>
      <c r="B262" s="650"/>
      <c r="C262" s="650"/>
      <c r="D262" s="650"/>
      <c r="E262" s="650"/>
      <c r="F262" s="650"/>
      <c r="G262" s="650"/>
      <c r="H262" s="650"/>
      <c r="I262" s="650"/>
      <c r="J262" s="650"/>
      <c r="K262" s="650"/>
      <c r="L262" s="650"/>
      <c r="M262" s="650"/>
    </row>
    <row r="263" spans="1:13">
      <c r="A263" s="650"/>
      <c r="B263" s="650"/>
      <c r="C263" s="650"/>
      <c r="D263" s="650"/>
      <c r="E263" s="650"/>
      <c r="F263" s="650"/>
      <c r="G263" s="650"/>
      <c r="H263" s="650"/>
      <c r="I263" s="650"/>
      <c r="J263" s="650"/>
      <c r="K263" s="650"/>
      <c r="L263" s="650"/>
      <c r="M263" s="650"/>
    </row>
    <row r="264" spans="1:13">
      <c r="A264" s="650"/>
      <c r="B264" s="650"/>
      <c r="C264" s="650"/>
      <c r="D264" s="650"/>
      <c r="E264" s="650"/>
      <c r="F264" s="650"/>
      <c r="G264" s="650"/>
      <c r="H264" s="650"/>
      <c r="I264" s="650"/>
      <c r="J264" s="650"/>
      <c r="K264" s="650"/>
      <c r="L264" s="650"/>
      <c r="M264" s="650"/>
    </row>
    <row r="265" spans="1:13">
      <c r="A265" s="650"/>
      <c r="B265" s="650"/>
      <c r="C265" s="650"/>
      <c r="D265" s="650"/>
      <c r="E265" s="650"/>
      <c r="F265" s="650"/>
      <c r="G265" s="650"/>
      <c r="H265" s="650"/>
      <c r="I265" s="650"/>
      <c r="J265" s="650"/>
      <c r="K265" s="650"/>
      <c r="L265" s="650"/>
      <c r="M265" s="650"/>
    </row>
    <row r="266" spans="1:13">
      <c r="A266" s="650"/>
      <c r="B266" s="650"/>
      <c r="C266" s="650"/>
      <c r="D266" s="650"/>
      <c r="E266" s="650"/>
      <c r="F266" s="650"/>
      <c r="G266" s="650"/>
      <c r="H266" s="650"/>
      <c r="I266" s="650"/>
      <c r="J266" s="650"/>
      <c r="K266" s="650"/>
      <c r="L266" s="650"/>
      <c r="M266" s="650"/>
    </row>
    <row r="267" spans="1:13">
      <c r="A267" s="650"/>
      <c r="B267" s="650"/>
      <c r="C267" s="650"/>
      <c r="D267" s="650"/>
      <c r="E267" s="650"/>
      <c r="F267" s="650"/>
      <c r="G267" s="650"/>
      <c r="H267" s="650"/>
      <c r="I267" s="650"/>
      <c r="J267" s="650"/>
      <c r="K267" s="650"/>
      <c r="L267" s="650"/>
      <c r="M267" s="650"/>
    </row>
    <row r="268" spans="1:13">
      <c r="A268" s="650"/>
      <c r="B268" s="650"/>
      <c r="C268" s="650"/>
      <c r="D268" s="650"/>
      <c r="E268" s="650"/>
      <c r="F268" s="650"/>
      <c r="G268" s="650"/>
      <c r="H268" s="650"/>
      <c r="I268" s="650"/>
      <c r="J268" s="650"/>
      <c r="K268" s="650"/>
      <c r="L268" s="650"/>
      <c r="M268" s="650"/>
    </row>
    <row r="269" spans="1:13">
      <c r="A269" s="650"/>
      <c r="B269" s="650"/>
      <c r="C269" s="650"/>
      <c r="D269" s="650"/>
      <c r="E269" s="650"/>
      <c r="F269" s="650"/>
      <c r="G269" s="650"/>
      <c r="H269" s="650"/>
      <c r="I269" s="650"/>
      <c r="J269" s="650"/>
      <c r="K269" s="650"/>
      <c r="L269" s="650"/>
      <c r="M269" s="650"/>
    </row>
    <row r="270" spans="1:13">
      <c r="A270" s="650"/>
      <c r="B270" s="650"/>
      <c r="C270" s="650"/>
      <c r="D270" s="650"/>
      <c r="E270" s="650"/>
      <c r="F270" s="650"/>
      <c r="G270" s="650"/>
      <c r="H270" s="650"/>
      <c r="I270" s="650"/>
      <c r="J270" s="650"/>
      <c r="K270" s="650"/>
      <c r="L270" s="650"/>
      <c r="M270" s="650"/>
    </row>
    <row r="271" spans="1:13">
      <c r="A271" s="650"/>
      <c r="B271" s="650"/>
      <c r="C271" s="650"/>
      <c r="D271" s="650"/>
      <c r="E271" s="650"/>
      <c r="F271" s="650"/>
      <c r="G271" s="650"/>
      <c r="H271" s="650"/>
      <c r="I271" s="650"/>
      <c r="J271" s="650"/>
      <c r="K271" s="650"/>
      <c r="L271" s="650"/>
      <c r="M271" s="650"/>
    </row>
    <row r="272" spans="1:13">
      <c r="A272" s="650"/>
      <c r="B272" s="650"/>
      <c r="C272" s="650"/>
      <c r="D272" s="650"/>
      <c r="E272" s="650"/>
      <c r="F272" s="650"/>
      <c r="G272" s="650"/>
      <c r="H272" s="650"/>
      <c r="I272" s="650"/>
      <c r="J272" s="650"/>
      <c r="K272" s="650"/>
      <c r="L272" s="650"/>
      <c r="M272" s="650"/>
    </row>
    <row r="273" spans="1:13">
      <c r="A273" s="650"/>
      <c r="B273" s="650"/>
      <c r="C273" s="650"/>
      <c r="D273" s="650"/>
      <c r="E273" s="650"/>
      <c r="F273" s="650"/>
      <c r="G273" s="650"/>
      <c r="H273" s="650"/>
      <c r="I273" s="650"/>
      <c r="J273" s="650"/>
      <c r="K273" s="650"/>
      <c r="L273" s="650"/>
      <c r="M273" s="650"/>
    </row>
    <row r="274" spans="1:13">
      <c r="A274" s="650"/>
      <c r="B274" s="650"/>
      <c r="C274" s="650"/>
      <c r="D274" s="650"/>
      <c r="E274" s="650"/>
      <c r="F274" s="650"/>
      <c r="G274" s="650"/>
      <c r="H274" s="650"/>
      <c r="I274" s="650"/>
      <c r="J274" s="650"/>
      <c r="K274" s="650"/>
      <c r="L274" s="650"/>
      <c r="M274" s="650"/>
    </row>
    <row r="275" spans="1:13">
      <c r="A275" s="650"/>
      <c r="B275" s="650"/>
      <c r="C275" s="650"/>
      <c r="D275" s="650"/>
      <c r="E275" s="650"/>
      <c r="F275" s="650"/>
      <c r="G275" s="650"/>
      <c r="H275" s="650"/>
      <c r="I275" s="650"/>
      <c r="J275" s="650"/>
      <c r="K275" s="650"/>
      <c r="L275" s="650"/>
      <c r="M275" s="650"/>
    </row>
    <row r="276" spans="1:13">
      <c r="A276" s="650"/>
      <c r="B276" s="650"/>
      <c r="C276" s="650"/>
      <c r="D276" s="650"/>
      <c r="E276" s="650"/>
      <c r="F276" s="650"/>
      <c r="G276" s="650"/>
      <c r="H276" s="650"/>
      <c r="I276" s="650"/>
      <c r="J276" s="650"/>
      <c r="K276" s="650"/>
      <c r="L276" s="650"/>
      <c r="M276" s="650"/>
    </row>
    <row r="277" spans="1:13">
      <c r="A277" s="650"/>
      <c r="B277" s="650"/>
      <c r="C277" s="650"/>
      <c r="D277" s="650"/>
      <c r="E277" s="650"/>
      <c r="F277" s="650"/>
      <c r="G277" s="650"/>
      <c r="H277" s="650"/>
      <c r="I277" s="650"/>
      <c r="J277" s="650"/>
      <c r="K277" s="650"/>
      <c r="L277" s="650"/>
      <c r="M277" s="650"/>
    </row>
    <row r="278" spans="1:13">
      <c r="A278" s="650"/>
      <c r="B278" s="650"/>
      <c r="C278" s="650"/>
      <c r="D278" s="650"/>
      <c r="E278" s="650"/>
      <c r="F278" s="650"/>
      <c r="G278" s="650"/>
      <c r="H278" s="650"/>
      <c r="I278" s="650"/>
      <c r="J278" s="650"/>
      <c r="K278" s="650"/>
      <c r="L278" s="650"/>
      <c r="M278" s="650"/>
    </row>
    <row r="279" spans="1:13">
      <c r="A279" s="650"/>
      <c r="B279" s="650"/>
      <c r="C279" s="650"/>
      <c r="D279" s="650"/>
      <c r="E279" s="650"/>
      <c r="F279" s="650"/>
      <c r="G279" s="650"/>
      <c r="H279" s="650"/>
      <c r="I279" s="650"/>
      <c r="J279" s="650"/>
      <c r="K279" s="650"/>
      <c r="L279" s="650"/>
      <c r="M279" s="650"/>
    </row>
    <row r="280" spans="1:13">
      <c r="A280" s="650"/>
      <c r="B280" s="650"/>
      <c r="C280" s="650"/>
      <c r="D280" s="650"/>
      <c r="E280" s="650"/>
      <c r="F280" s="650"/>
      <c r="G280" s="650"/>
      <c r="H280" s="650"/>
      <c r="I280" s="650"/>
      <c r="J280" s="650"/>
      <c r="K280" s="650"/>
      <c r="L280" s="650"/>
      <c r="M280" s="650"/>
    </row>
    <row r="281" spans="1:13">
      <c r="A281" s="650"/>
      <c r="B281" s="650"/>
      <c r="C281" s="650"/>
      <c r="D281" s="650"/>
      <c r="E281" s="650"/>
      <c r="F281" s="650"/>
      <c r="G281" s="650"/>
      <c r="H281" s="650"/>
      <c r="I281" s="650"/>
      <c r="J281" s="650"/>
      <c r="K281" s="650"/>
      <c r="L281" s="650"/>
      <c r="M281" s="650"/>
    </row>
    <row r="282" spans="1:13">
      <c r="A282" s="650"/>
      <c r="B282" s="650"/>
      <c r="C282" s="650"/>
      <c r="D282" s="650"/>
      <c r="E282" s="650"/>
      <c r="F282" s="650"/>
      <c r="G282" s="650"/>
      <c r="H282" s="650"/>
      <c r="I282" s="650"/>
      <c r="J282" s="650"/>
      <c r="K282" s="650"/>
      <c r="L282" s="650"/>
      <c r="M282" s="650"/>
    </row>
    <row r="283" spans="1:13">
      <c r="A283" s="650"/>
      <c r="B283" s="650"/>
      <c r="C283" s="650"/>
      <c r="D283" s="650"/>
      <c r="E283" s="650"/>
      <c r="F283" s="650"/>
      <c r="G283" s="650"/>
      <c r="H283" s="650"/>
      <c r="I283" s="650"/>
      <c r="J283" s="650"/>
      <c r="K283" s="650"/>
      <c r="L283" s="650"/>
      <c r="M283" s="650"/>
    </row>
    <row r="284" spans="1:13">
      <c r="A284" s="650"/>
      <c r="B284" s="650"/>
      <c r="C284" s="650"/>
      <c r="D284" s="650"/>
      <c r="E284" s="650"/>
      <c r="F284" s="650"/>
      <c r="G284" s="650"/>
      <c r="H284" s="650"/>
      <c r="I284" s="650"/>
      <c r="J284" s="650"/>
      <c r="K284" s="650"/>
      <c r="L284" s="650"/>
      <c r="M284" s="650"/>
    </row>
    <row r="285" spans="1:13">
      <c r="A285" s="650"/>
      <c r="B285" s="650"/>
      <c r="C285" s="650"/>
      <c r="D285" s="650"/>
      <c r="E285" s="650"/>
      <c r="F285" s="650"/>
      <c r="G285" s="650"/>
      <c r="H285" s="650"/>
      <c r="I285" s="650"/>
      <c r="J285" s="650"/>
      <c r="K285" s="650"/>
      <c r="L285" s="650"/>
      <c r="M285" s="650"/>
    </row>
    <row r="286" spans="1:13">
      <c r="A286" s="650"/>
      <c r="B286" s="650"/>
      <c r="C286" s="650"/>
      <c r="D286" s="650"/>
      <c r="E286" s="650"/>
      <c r="F286" s="650"/>
      <c r="G286" s="650"/>
      <c r="H286" s="650"/>
      <c r="I286" s="650"/>
      <c r="J286" s="650"/>
      <c r="K286" s="650"/>
      <c r="L286" s="650"/>
      <c r="M286" s="650"/>
    </row>
    <row r="287" spans="1:13">
      <c r="A287" s="650"/>
      <c r="B287" s="650"/>
      <c r="C287" s="650"/>
      <c r="D287" s="650"/>
      <c r="E287" s="650"/>
      <c r="F287" s="650"/>
      <c r="G287" s="650"/>
      <c r="H287" s="650"/>
      <c r="I287" s="650"/>
      <c r="J287" s="650"/>
      <c r="K287" s="650"/>
      <c r="L287" s="650"/>
      <c r="M287" s="650"/>
    </row>
    <row r="288" spans="1:13">
      <c r="A288" s="650"/>
      <c r="B288" s="650"/>
      <c r="C288" s="650"/>
      <c r="D288" s="650"/>
      <c r="E288" s="650"/>
      <c r="F288" s="650"/>
      <c r="G288" s="650"/>
      <c r="H288" s="650"/>
      <c r="I288" s="650"/>
      <c r="J288" s="650"/>
      <c r="K288" s="650"/>
      <c r="L288" s="650"/>
      <c r="M288" s="650"/>
    </row>
    <row r="289" spans="1:13">
      <c r="A289" s="650"/>
      <c r="B289" s="650"/>
      <c r="C289" s="650"/>
      <c r="D289" s="650"/>
      <c r="E289" s="650"/>
      <c r="F289" s="650"/>
      <c r="G289" s="650"/>
      <c r="H289" s="650"/>
      <c r="I289" s="650"/>
      <c r="J289" s="650"/>
      <c r="K289" s="650"/>
      <c r="L289" s="650"/>
      <c r="M289" s="650"/>
    </row>
    <row r="290" spans="1:13">
      <c r="A290" s="650"/>
      <c r="B290" s="650"/>
      <c r="C290" s="650"/>
      <c r="D290" s="650"/>
      <c r="E290" s="650"/>
      <c r="F290" s="650"/>
      <c r="G290" s="650"/>
      <c r="H290" s="650"/>
      <c r="I290" s="650"/>
      <c r="J290" s="650"/>
      <c r="K290" s="650"/>
      <c r="L290" s="650"/>
      <c r="M290" s="650"/>
    </row>
    <row r="291" spans="1:13">
      <c r="A291" s="650"/>
      <c r="B291" s="650"/>
      <c r="C291" s="650"/>
      <c r="D291" s="650"/>
      <c r="E291" s="650"/>
      <c r="F291" s="650"/>
      <c r="G291" s="650"/>
      <c r="H291" s="650"/>
      <c r="I291" s="650"/>
      <c r="J291" s="650"/>
      <c r="K291" s="650"/>
      <c r="L291" s="650"/>
      <c r="M291" s="650"/>
    </row>
    <row r="292" spans="1:13">
      <c r="A292" s="650"/>
      <c r="B292" s="650"/>
      <c r="C292" s="650"/>
      <c r="D292" s="650"/>
      <c r="E292" s="650"/>
      <c r="F292" s="650"/>
      <c r="G292" s="650"/>
      <c r="H292" s="650"/>
      <c r="I292" s="650"/>
      <c r="J292" s="650"/>
      <c r="K292" s="650"/>
      <c r="L292" s="650"/>
      <c r="M292" s="650"/>
    </row>
    <row r="293" spans="1:13">
      <c r="A293" s="650"/>
      <c r="B293" s="650"/>
      <c r="C293" s="650"/>
      <c r="D293" s="650"/>
      <c r="E293" s="650"/>
      <c r="F293" s="650"/>
      <c r="G293" s="650"/>
      <c r="H293" s="650"/>
      <c r="I293" s="650"/>
      <c r="J293" s="650"/>
      <c r="K293" s="650"/>
      <c r="L293" s="650"/>
      <c r="M293" s="650"/>
    </row>
    <row r="294" spans="1:13">
      <c r="A294" s="650"/>
      <c r="B294" s="650"/>
      <c r="C294" s="650"/>
      <c r="D294" s="650"/>
      <c r="E294" s="650"/>
      <c r="F294" s="650"/>
      <c r="G294" s="650"/>
      <c r="H294" s="650"/>
      <c r="I294" s="650"/>
      <c r="J294" s="650"/>
      <c r="K294" s="650"/>
      <c r="L294" s="650"/>
      <c r="M294" s="650"/>
    </row>
    <row r="295" spans="1:13">
      <c r="A295" s="650"/>
      <c r="B295" s="650"/>
      <c r="C295" s="650"/>
      <c r="D295" s="650"/>
      <c r="E295" s="650"/>
      <c r="F295" s="650"/>
      <c r="G295" s="650"/>
      <c r="H295" s="650"/>
      <c r="I295" s="650"/>
      <c r="J295" s="650"/>
      <c r="K295" s="650"/>
      <c r="L295" s="650"/>
      <c r="M295" s="650"/>
    </row>
    <row r="296" spans="1:13">
      <c r="A296" s="650"/>
      <c r="B296" s="650"/>
      <c r="C296" s="650"/>
      <c r="D296" s="650"/>
      <c r="E296" s="650"/>
      <c r="F296" s="650"/>
      <c r="G296" s="650"/>
      <c r="H296" s="650"/>
      <c r="I296" s="650"/>
      <c r="J296" s="650"/>
      <c r="K296" s="650"/>
      <c r="L296" s="650"/>
      <c r="M296" s="650"/>
    </row>
    <row r="297" spans="1:13">
      <c r="A297" s="650"/>
      <c r="B297" s="650"/>
      <c r="C297" s="650"/>
      <c r="D297" s="650"/>
      <c r="E297" s="650"/>
      <c r="F297" s="650"/>
      <c r="G297" s="650"/>
      <c r="H297" s="650"/>
      <c r="I297" s="650"/>
      <c r="J297" s="650"/>
      <c r="K297" s="650"/>
      <c r="L297" s="650"/>
      <c r="M297" s="650"/>
    </row>
    <row r="298" spans="1:13">
      <c r="A298" s="650"/>
      <c r="B298" s="650"/>
      <c r="C298" s="650"/>
      <c r="D298" s="650"/>
      <c r="E298" s="650"/>
      <c r="F298" s="650"/>
      <c r="G298" s="650"/>
      <c r="H298" s="650"/>
      <c r="I298" s="650"/>
      <c r="J298" s="650"/>
      <c r="K298" s="650"/>
      <c r="L298" s="650"/>
      <c r="M298" s="650"/>
    </row>
    <row r="299" spans="1:13">
      <c r="A299" s="650"/>
      <c r="B299" s="650"/>
      <c r="C299" s="650"/>
      <c r="D299" s="650"/>
      <c r="E299" s="650"/>
      <c r="F299" s="650"/>
      <c r="G299" s="650"/>
      <c r="H299" s="650"/>
      <c r="I299" s="650"/>
      <c r="J299" s="650"/>
      <c r="K299" s="650"/>
      <c r="L299" s="650"/>
      <c r="M299" s="650"/>
    </row>
    <row r="300" spans="1:13">
      <c r="A300" s="650"/>
      <c r="B300" s="650"/>
      <c r="C300" s="650"/>
      <c r="D300" s="650"/>
      <c r="E300" s="650"/>
      <c r="F300" s="650"/>
      <c r="G300" s="650"/>
      <c r="H300" s="650"/>
      <c r="I300" s="650"/>
      <c r="J300" s="650"/>
      <c r="K300" s="650"/>
      <c r="L300" s="650"/>
      <c r="M300" s="650"/>
    </row>
    <row r="301" spans="1:13">
      <c r="A301" s="650"/>
      <c r="B301" s="650"/>
      <c r="C301" s="650"/>
      <c r="D301" s="650"/>
      <c r="E301" s="650"/>
      <c r="F301" s="650"/>
      <c r="G301" s="650"/>
      <c r="H301" s="650"/>
      <c r="I301" s="650"/>
      <c r="J301" s="650"/>
      <c r="K301" s="650"/>
      <c r="L301" s="650"/>
      <c r="M301" s="650"/>
    </row>
    <row r="302" spans="1:13">
      <c r="A302" s="650"/>
      <c r="B302" s="650"/>
      <c r="C302" s="650"/>
      <c r="D302" s="650"/>
      <c r="E302" s="650"/>
      <c r="F302" s="650"/>
      <c r="G302" s="650"/>
      <c r="H302" s="650"/>
      <c r="I302" s="650"/>
      <c r="J302" s="650"/>
      <c r="K302" s="650"/>
      <c r="L302" s="650"/>
      <c r="M302" s="650"/>
    </row>
    <row r="303" spans="1:13">
      <c r="A303" s="650"/>
      <c r="B303" s="650"/>
      <c r="C303" s="650"/>
      <c r="D303" s="650"/>
      <c r="E303" s="650"/>
      <c r="F303" s="650"/>
      <c r="G303" s="650"/>
      <c r="H303" s="650"/>
      <c r="I303" s="650"/>
      <c r="J303" s="650"/>
      <c r="K303" s="650"/>
      <c r="L303" s="650"/>
      <c r="M303" s="650"/>
    </row>
    <row r="304" spans="1:13">
      <c r="A304" s="650"/>
      <c r="B304" s="650"/>
      <c r="C304" s="650"/>
      <c r="D304" s="650"/>
      <c r="E304" s="650"/>
      <c r="F304" s="650"/>
      <c r="G304" s="650"/>
      <c r="H304" s="650"/>
      <c r="I304" s="650"/>
      <c r="J304" s="650"/>
      <c r="K304" s="650"/>
      <c r="L304" s="650"/>
      <c r="M304" s="650"/>
    </row>
    <row r="305" spans="1:13">
      <c r="A305" s="650"/>
      <c r="B305" s="650"/>
      <c r="C305" s="650"/>
      <c r="D305" s="650"/>
      <c r="E305" s="650"/>
      <c r="F305" s="650"/>
      <c r="G305" s="650"/>
      <c r="H305" s="650"/>
      <c r="I305" s="650"/>
      <c r="J305" s="650"/>
      <c r="K305" s="650"/>
      <c r="L305" s="650"/>
      <c r="M305" s="650"/>
    </row>
    <row r="306" spans="1:13">
      <c r="A306" s="650"/>
      <c r="B306" s="650"/>
      <c r="C306" s="650"/>
      <c r="D306" s="650"/>
      <c r="E306" s="650"/>
      <c r="F306" s="650"/>
      <c r="G306" s="650"/>
      <c r="H306" s="650"/>
      <c r="I306" s="650"/>
      <c r="J306" s="650"/>
      <c r="K306" s="650"/>
      <c r="L306" s="650"/>
      <c r="M306" s="650"/>
    </row>
    <row r="307" spans="1:13">
      <c r="A307" s="650"/>
      <c r="B307" s="650"/>
      <c r="C307" s="650"/>
      <c r="D307" s="650"/>
      <c r="E307" s="650"/>
      <c r="F307" s="650"/>
      <c r="G307" s="650"/>
      <c r="H307" s="650"/>
      <c r="I307" s="650"/>
      <c r="J307" s="650"/>
      <c r="K307" s="650"/>
      <c r="L307" s="650"/>
      <c r="M307" s="650"/>
    </row>
    <row r="308" spans="1:13">
      <c r="A308" s="650"/>
      <c r="B308" s="650"/>
      <c r="C308" s="650"/>
      <c r="D308" s="650"/>
      <c r="E308" s="650"/>
      <c r="F308" s="650"/>
      <c r="G308" s="650"/>
      <c r="H308" s="650"/>
      <c r="I308" s="650"/>
      <c r="J308" s="650"/>
      <c r="K308" s="650"/>
      <c r="L308" s="650"/>
      <c r="M308" s="650"/>
    </row>
    <row r="309" spans="1:13">
      <c r="A309" s="650"/>
      <c r="B309" s="650"/>
      <c r="C309" s="650"/>
      <c r="D309" s="650"/>
      <c r="E309" s="650"/>
      <c r="F309" s="650"/>
      <c r="G309" s="650"/>
      <c r="H309" s="650"/>
      <c r="I309" s="650"/>
      <c r="J309" s="650"/>
      <c r="K309" s="650"/>
      <c r="L309" s="650"/>
      <c r="M309" s="650"/>
    </row>
    <row r="310" spans="1:13">
      <c r="A310" s="650"/>
      <c r="B310" s="650"/>
      <c r="C310" s="650"/>
      <c r="D310" s="650"/>
      <c r="E310" s="650"/>
      <c r="F310" s="650"/>
      <c r="G310" s="650"/>
      <c r="H310" s="650"/>
      <c r="I310" s="650"/>
      <c r="J310" s="650"/>
      <c r="K310" s="650"/>
      <c r="L310" s="650"/>
      <c r="M310" s="650"/>
    </row>
    <row r="311" spans="1:13">
      <c r="A311" s="650"/>
      <c r="B311" s="650"/>
      <c r="C311" s="650"/>
      <c r="D311" s="650"/>
      <c r="E311" s="650"/>
      <c r="F311" s="650"/>
      <c r="G311" s="650"/>
      <c r="H311" s="650"/>
      <c r="I311" s="650"/>
      <c r="J311" s="650"/>
      <c r="K311" s="650"/>
      <c r="L311" s="650"/>
      <c r="M311" s="650"/>
    </row>
    <row r="312" spans="1:13">
      <c r="A312" s="650"/>
      <c r="B312" s="650"/>
      <c r="C312" s="650"/>
      <c r="D312" s="650"/>
      <c r="E312" s="650"/>
      <c r="F312" s="650"/>
      <c r="G312" s="650"/>
      <c r="H312" s="650"/>
      <c r="I312" s="650"/>
      <c r="J312" s="650"/>
      <c r="K312" s="650"/>
      <c r="L312" s="650"/>
      <c r="M312" s="650"/>
    </row>
    <row r="313" spans="1:13">
      <c r="A313" s="650"/>
      <c r="B313" s="650"/>
      <c r="C313" s="650"/>
      <c r="D313" s="650"/>
      <c r="E313" s="650"/>
      <c r="F313" s="650"/>
      <c r="G313" s="650"/>
      <c r="H313" s="650"/>
      <c r="I313" s="650"/>
      <c r="J313" s="650"/>
      <c r="K313" s="650"/>
      <c r="L313" s="650"/>
      <c r="M313" s="650"/>
    </row>
    <row r="314" spans="1:13">
      <c r="A314" s="650"/>
      <c r="B314" s="650"/>
      <c r="C314" s="650"/>
      <c r="D314" s="650"/>
      <c r="E314" s="650"/>
      <c r="F314" s="650"/>
      <c r="G314" s="650"/>
      <c r="H314" s="650"/>
      <c r="I314" s="650"/>
      <c r="J314" s="650"/>
      <c r="K314" s="650"/>
      <c r="L314" s="650"/>
      <c r="M314" s="650"/>
    </row>
    <row r="315" spans="1:13">
      <c r="A315" s="650"/>
      <c r="B315" s="650"/>
      <c r="C315" s="650"/>
      <c r="D315" s="650"/>
      <c r="E315" s="650"/>
      <c r="F315" s="650"/>
      <c r="G315" s="650"/>
      <c r="H315" s="650"/>
      <c r="I315" s="650"/>
      <c r="J315" s="650"/>
      <c r="K315" s="650"/>
      <c r="L315" s="650"/>
      <c r="M315" s="650"/>
    </row>
    <row r="319" spans="1:13">
      <c r="A319" s="113" t="s">
        <v>155</v>
      </c>
    </row>
  </sheetData>
  <sheetProtection formatColumns="0" formatRows="0" insertColumns="0"/>
  <mergeCells count="15">
    <mergeCell ref="A7:B7"/>
    <mergeCell ref="A143:B143"/>
    <mergeCell ref="D4:D6"/>
    <mergeCell ref="G4:G6"/>
    <mergeCell ref="F4:F6"/>
    <mergeCell ref="B4:B6"/>
    <mergeCell ref="A2:M2"/>
    <mergeCell ref="J5:L5"/>
    <mergeCell ref="M5:M6"/>
    <mergeCell ref="I5:I6"/>
    <mergeCell ref="H5:H6"/>
    <mergeCell ref="H4:M4"/>
    <mergeCell ref="A4:A6"/>
    <mergeCell ref="C4:C6"/>
    <mergeCell ref="E4:E6"/>
  </mergeCells>
  <phoneticPr fontId="0" type="noConversion"/>
  <dataValidations xWindow="575" yWindow="424" count="7">
    <dataValidation type="list" allowBlank="1" showInputMessage="1" showErrorMessage="1" sqref="G8:G142">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formula1>F8</formula1>
    </dataValidation>
    <dataValidation type="date" allowBlank="1" showInputMessage="1" showErrorMessage="1" errorTitle="Saisir une date" error="au format JJ/MM/20NN" promptTitle="Saisir une date" prompt="au format JJ/MM/20NN" sqref="D8:E142">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dataValidation type="whole" operator="lessThanOrEqual" allowBlank="1" showInputMessage="1" showErrorMessage="1" errorTitle="Durée d'amortissement longue" error="Une durée d'amortissement supérieure à 50 ans n'est pas acceptée" sqref="F143:F145">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autoPageBreaks="0" fitToPage="1"/>
  </sheetPr>
  <dimension ref="A1:H288"/>
  <sheetViews>
    <sheetView showGridLines="0" workbookViewId="0">
      <selection activeCell="D8" sqref="D8"/>
    </sheetView>
  </sheetViews>
  <sheetFormatPr baseColWidth="10" defaultColWidth="11.42578125" defaultRowHeight="12.75"/>
  <cols>
    <col min="1" max="1" width="30.7109375" style="114" customWidth="1"/>
    <col min="2" max="2" width="10.85546875" style="114" customWidth="1"/>
    <col min="3" max="3" width="12.7109375" style="114" customWidth="1"/>
    <col min="4" max="4" width="13" style="114" customWidth="1"/>
    <col min="5" max="6" width="12.7109375" style="114" customWidth="1"/>
    <col min="7" max="7" width="13" style="114" customWidth="1"/>
    <col min="8" max="16384" width="11.42578125" style="114"/>
  </cols>
  <sheetData>
    <row r="1" spans="1:8" ht="13.5" thickBot="1">
      <c r="A1" s="1">
        <f>etab</f>
        <v>0</v>
      </c>
      <c r="G1" s="3"/>
    </row>
    <row r="2" spans="1:8" ht="24.95" customHeight="1" thickBot="1">
      <c r="A2" s="844" t="s">
        <v>178</v>
      </c>
      <c r="B2" s="845"/>
      <c r="C2" s="845"/>
      <c r="D2" s="845"/>
      <c r="E2" s="845"/>
      <c r="F2" s="845"/>
      <c r="G2" s="846"/>
    </row>
    <row r="3" spans="1:8">
      <c r="A3" s="125"/>
      <c r="C3" s="125"/>
      <c r="D3" s="125"/>
      <c r="E3" s="125"/>
      <c r="F3" s="125"/>
      <c r="G3" s="125"/>
    </row>
    <row r="4" spans="1:8">
      <c r="A4" s="128"/>
      <c r="B4" s="129"/>
      <c r="C4" s="129"/>
      <c r="D4" s="129"/>
      <c r="E4" s="129"/>
      <c r="F4" s="129"/>
      <c r="G4" s="129"/>
    </row>
    <row r="5" spans="1:8" ht="33.75" customHeight="1">
      <c r="A5" s="820" t="s">
        <v>170</v>
      </c>
      <c r="B5" s="819" t="s">
        <v>171</v>
      </c>
      <c r="C5" s="819" t="s">
        <v>172</v>
      </c>
      <c r="D5" s="819" t="s">
        <v>173</v>
      </c>
      <c r="E5" s="819" t="s">
        <v>174</v>
      </c>
      <c r="F5" s="819" t="str">
        <f>"Remboursement du capital de l'année N+1 de la souscription"</f>
        <v>Remboursement du capital de l'année N+1 de la souscription</v>
      </c>
      <c r="G5" s="819" t="str">
        <f>"Montant des intérêts de l'année N+1 de la souscription"</f>
        <v>Montant des intérêts de l'année N+1 de la souscription</v>
      </c>
    </row>
    <row r="6" spans="1:8" ht="24.95" customHeight="1">
      <c r="A6" s="820"/>
      <c r="B6" s="819"/>
      <c r="C6" s="819"/>
      <c r="D6" s="819"/>
      <c r="E6" s="819"/>
      <c r="F6" s="819"/>
      <c r="G6" s="819"/>
    </row>
    <row r="7" spans="1:8">
      <c r="A7" s="133"/>
      <c r="B7" s="134"/>
      <c r="C7" s="134"/>
      <c r="D7" s="134"/>
      <c r="E7" s="134"/>
      <c r="F7" s="134"/>
      <c r="G7" s="134"/>
    </row>
    <row r="8" spans="1:8">
      <c r="A8" s="136"/>
      <c r="B8" s="556"/>
      <c r="C8" s="570">
        <v>20</v>
      </c>
      <c r="D8" s="748">
        <f>IF(ISBLANK(C8),,IF(C8&lt;'Grille des taux interet'!$B$2,'Grille des taux interet'!$C$2,IF(C8&lt;'Grille des taux interet'!$B$3,'Grille des taux interet'!$C$3,IF(C8&lt;'Grille des taux interet'!B$4,'Grille des taux interet'!$C$4,IF(C8&lt;='Grille des taux interet'!$B$5,'Grille des taux interet'!$C$5,"DUREE D'EMPRUNT TROP LONGUE")))))</f>
        <v>0.04</v>
      </c>
      <c r="E8" s="553"/>
      <c r="F8" s="579">
        <f>SUMPRODUCT((YEAR('Calcul d''emprunt'!$B$18:$B$59)=YEAR(B8)+1)*('Calcul d''emprunt'!$G$18:$G$59))</f>
        <v>0</v>
      </c>
      <c r="G8" s="579">
        <f>SUMPRODUCT((YEAR('Calcul d''emprunt'!$B$18:$B$59)=YEAR(B8)+1)*('Calcul d''emprunt'!$M$18:$M$59))</f>
        <v>0</v>
      </c>
      <c r="H8" s="355"/>
    </row>
    <row r="9" spans="1:8">
      <c r="A9" s="138"/>
      <c r="B9" s="560"/>
      <c r="C9" s="569"/>
      <c r="D9" s="749">
        <f>IF(ISBLANK(C9),,IF(C9&lt;'Grille des taux interet'!$B$2,'Grille des taux interet'!$C$2,IF(C9&lt;'Grille des taux interet'!$B$3,'Grille des taux interet'!$C$3,IF(C9&lt;'Grille des taux interet'!B$4,'Grille des taux interet'!$C$4,IF(C9&lt;='Grille des taux interet'!$B$5,'Grille des taux interet'!$C$5,"DUREE D'EMPRUNT TROP LONGUE")))))</f>
        <v>0</v>
      </c>
      <c r="E9" s="554"/>
      <c r="F9" s="580">
        <f>SUMPRODUCT((YEAR('emprunt (2)'!$B$18:$B$59)=YEAR(B9)+1)*('emprunt (2)'!$G$18:$G$59))</f>
        <v>0</v>
      </c>
      <c r="G9" s="580">
        <f>SUMPRODUCT((YEAR('emprunt (2)'!$B$18:$B$59)=YEAR(B9)+1)*('emprunt (2)'!$M$18:$M$59))</f>
        <v>0</v>
      </c>
      <c r="H9" s="355"/>
    </row>
    <row r="10" spans="1:8">
      <c r="A10" s="138"/>
      <c r="B10" s="560"/>
      <c r="C10" s="569"/>
      <c r="D10" s="749">
        <f>IF(ISBLANK(C10),,IF(C10&lt;'Grille des taux interet'!$B$2,'Grille des taux interet'!$C$2,IF(C10&lt;'Grille des taux interet'!$B$3,'Grille des taux interet'!$C$3,IF(C10&lt;'Grille des taux interet'!B$4,'Grille des taux interet'!$C$4,IF(C10&lt;='Grille des taux interet'!$B$5,'Grille des taux interet'!$C$5,"DUREE D'EMPRUNT TROP LONGUE")))))</f>
        <v>0</v>
      </c>
      <c r="E10" s="554"/>
      <c r="F10" s="580">
        <f>SUMPRODUCT((YEAR('emprunt (3)'!$B$18:$B$59)=YEAR(B10)+1)*('emprunt (3)'!$G$18:$G$59))</f>
        <v>0</v>
      </c>
      <c r="G10" s="580">
        <f>SUMPRODUCT((YEAR('emprunt (3)'!$B$18:$B$59)=YEAR(B10)+1)*('emprunt (3)'!$M$18:$M$59))</f>
        <v>0</v>
      </c>
      <c r="H10" s="355"/>
    </row>
    <row r="11" spans="1:8">
      <c r="A11" s="138"/>
      <c r="B11" s="560"/>
      <c r="C11" s="569"/>
      <c r="D11" s="749">
        <f>IF(ISBLANK(C11),,IF(C11&lt;'Grille des taux interet'!$B$2,'Grille des taux interet'!$C$2,IF(C11&lt;'Grille des taux interet'!$B$3,'Grille des taux interet'!$C$3,IF(C11&lt;'Grille des taux interet'!B$4,'Grille des taux interet'!$C$4,IF(C11&lt;='Grille des taux interet'!$B$5,'Grille des taux interet'!$C$5,"DUREE D'EMPRUNT TROP LONGUE")))))</f>
        <v>0</v>
      </c>
      <c r="E11" s="554"/>
      <c r="F11" s="580">
        <f>SUMPRODUCT((YEAR('emprunt (4)'!$B$18:$B$59)=YEAR(B11)+1)*('emprunt (4)'!$G$18:$G$59))</f>
        <v>0</v>
      </c>
      <c r="G11" s="580">
        <f>SUMPRODUCT((YEAR('emprunt (4)'!$B$18:$B$59)=YEAR(B11)+1)*('emprunt (4)'!$M$18:$M$59))</f>
        <v>0</v>
      </c>
      <c r="H11" s="355"/>
    </row>
    <row r="12" spans="1:8">
      <c r="A12" s="138"/>
      <c r="B12" s="560"/>
      <c r="C12" s="569"/>
      <c r="D12" s="749">
        <f>IF(ISBLANK(C12),,IF(C12&lt;'Grille des taux interet'!$B$2,'Grille des taux interet'!$C$2,IF(C12&lt;'Grille des taux interet'!$B$3,'Grille des taux interet'!$C$3,IF(C12&lt;'Grille des taux interet'!B$4,'Grille des taux interet'!$C$4,IF(C12&lt;='Grille des taux interet'!$B$5,'Grille des taux interet'!$C$5,"DUREE D'EMPRUNT TROP LONGUE")))))</f>
        <v>0</v>
      </c>
      <c r="E12" s="554"/>
      <c r="F12" s="580">
        <f>SUMPRODUCT((YEAR('emprunt (5)'!$B$18:$B$59)=YEAR(B12)+1)*('emprunt (5)'!$G$18:$G$59))</f>
        <v>0</v>
      </c>
      <c r="G12" s="580">
        <f>SUMPRODUCT((YEAR('emprunt (5)'!$B$18:$B$59)=YEAR(B12)+1)*('emprunt (5)'!$M$18:$M$59))</f>
        <v>0</v>
      </c>
      <c r="H12" s="355"/>
    </row>
    <row r="13" spans="1:8">
      <c r="A13" s="138"/>
      <c r="B13" s="560"/>
      <c r="C13" s="569"/>
      <c r="D13" s="749">
        <f>IF(ISBLANK(C13),,IF(C13&lt;'Grille des taux interet'!$B$2,'Grille des taux interet'!$C$2,IF(C13&lt;'Grille des taux interet'!$B$3,'Grille des taux interet'!$C$3,IF(C13&lt;'Grille des taux interet'!B$4,'Grille des taux interet'!$C$4,IF(C13&lt;='Grille des taux interet'!$B$5,'Grille des taux interet'!$C$5,"DUREE D'EMPRUNT TROP LONGUE")))))</f>
        <v>0</v>
      </c>
      <c r="E13" s="554"/>
      <c r="F13" s="580">
        <f>SUMPRODUCT((YEAR('emprunt (6)'!$B$18:$B$59)=YEAR(B13)+1)*('emprunt (6)'!$G$18:$G$59))</f>
        <v>0</v>
      </c>
      <c r="G13" s="580">
        <f>SUMPRODUCT((YEAR('emprunt (6)'!$B$18:$B$59)=YEAR(B13)+1)*('emprunt (6)'!$M$18:$M$59))</f>
        <v>0</v>
      </c>
    </row>
    <row r="14" spans="1:8">
      <c r="A14" s="138"/>
      <c r="B14" s="560"/>
      <c r="C14" s="569"/>
      <c r="D14" s="749">
        <f>IF(ISBLANK(C14),,IF(C14&lt;'Grille des taux interet'!$B$2,'Grille des taux interet'!$C$2,IF(C14&lt;'Grille des taux interet'!$B$3,'Grille des taux interet'!$C$3,IF(C14&lt;'Grille des taux interet'!B$4,'Grille des taux interet'!$C$4,IF(C14&lt;='Grille des taux interet'!$B$5,'Grille des taux interet'!$C$5,"DUREE D'EMPRUNT TROP LONGUE")))))</f>
        <v>0</v>
      </c>
      <c r="E14" s="554"/>
      <c r="F14" s="580">
        <f>SUMPRODUCT((YEAR('emprunt (7)'!$B$18:$B$59)=YEAR(B14)+1)*('emprunt (7)'!$G$18:$G$59))</f>
        <v>0</v>
      </c>
      <c r="G14" s="580">
        <f>SUMPRODUCT((YEAR('emprunt (7)'!$B$18:$B$59)=YEAR(B14)+1)*('emprunt (7)'!$M$18:$M$59))</f>
        <v>0</v>
      </c>
    </row>
    <row r="15" spans="1:8">
      <c r="A15" s="138"/>
      <c r="B15" s="560"/>
      <c r="C15" s="569"/>
      <c r="D15" s="749">
        <f>IF(ISBLANK(C15),,IF(C15&lt;'Grille des taux interet'!$B$2,'Grille des taux interet'!$C$2,IF(C15&lt;'Grille des taux interet'!$B$3,'Grille des taux interet'!$C$3,IF(C15&lt;'Grille des taux interet'!B$4,'Grille des taux interet'!$C$4,IF(C15&lt;='Grille des taux interet'!$B$5,'Grille des taux interet'!$C$5,"DUREE D'EMPRUNT TROP LONGUE")))))</f>
        <v>0</v>
      </c>
      <c r="E15" s="554"/>
      <c r="F15" s="580">
        <f>SUMPRODUCT((YEAR('emprunt (8)'!$B$18:$B$59)=YEAR(B15)+1)*('emprunt (8)'!$G$18:$G$59))</f>
        <v>0</v>
      </c>
      <c r="G15" s="580">
        <f>SUMPRODUCT((YEAR('emprunt (8)'!$B$18:$B$59)=YEAR(B15)+1)*('emprunt (8)'!$M$18:$M$59))</f>
        <v>0</v>
      </c>
    </row>
    <row r="16" spans="1:8">
      <c r="A16" s="138"/>
      <c r="B16" s="560"/>
      <c r="C16" s="569"/>
      <c r="D16" s="749">
        <f>IF(ISBLANK(C16),,IF(C16&lt;'Grille des taux interet'!$B$2,'Grille des taux interet'!$C$2,IF(C16&lt;'Grille des taux interet'!$B$3,'Grille des taux interet'!$C$3,IF(C16&lt;'Grille des taux interet'!B$4,'Grille des taux interet'!$C$4,IF(C16&lt;='Grille des taux interet'!$B$5,'Grille des taux interet'!$C$5,"DUREE D'EMPRUNT TROP LONGUE")))))</f>
        <v>0</v>
      </c>
      <c r="E16" s="554"/>
      <c r="F16" s="580">
        <f>SUMPRODUCT((YEAR('emprunt (9)'!$B$18:$B$59)=YEAR(B16)+1)*('emprunt (9)'!$G$18:$G$59))</f>
        <v>0</v>
      </c>
      <c r="G16" s="580">
        <f>SUMPRODUCT((YEAR('emprunt (9)'!$B$18:$B$59)=YEAR(B16)+1)*('emprunt (9)'!$M$18:$M$59))</f>
        <v>0</v>
      </c>
    </row>
    <row r="17" spans="1:7" ht="13.5" thickBot="1">
      <c r="A17" s="138"/>
      <c r="B17" s="560"/>
      <c r="C17" s="569"/>
      <c r="D17" s="749">
        <f>IF(ISBLANK(C17),,IF(C17&lt;'Grille des taux interet'!$B$2,'Grille des taux interet'!$C$2,IF(C17&lt;'Grille des taux interet'!$B$3,'Grille des taux interet'!$C$3,IF(C17&lt;'Grille des taux interet'!B$4,'Grille des taux interet'!$C$4,IF(C17&lt;='Grille des taux interet'!$B$5,'Grille des taux interet'!$C$5,"DUREE D'EMPRUNT TROP LONGUE")))))</f>
        <v>0</v>
      </c>
      <c r="E17" s="554"/>
      <c r="F17" s="580">
        <f>SUMPRODUCT((YEAR('emprunt (10)'!$B$18:$B$59)=YEAR(B17)+1)*('emprunt (10)'!$G$18:$G$59))</f>
        <v>0</v>
      </c>
      <c r="G17" s="580">
        <f>SUMPRODUCT((YEAR('emprunt (10)'!$B$18:$B$59)=YEAR(B17)+1)*('emprunt (10)'!$M$18:$M$59))</f>
        <v>0</v>
      </c>
    </row>
    <row r="18" spans="1:7" ht="24" customHeight="1" thickTop="1" thickBot="1">
      <c r="A18" s="139" t="s">
        <v>177</v>
      </c>
      <c r="B18" s="689"/>
      <c r="C18" s="689"/>
      <c r="D18" s="689"/>
      <c r="E18" s="493">
        <f>SUM(E8:E17)</f>
        <v>0</v>
      </c>
      <c r="F18" s="495">
        <f>SUM(F8:F17)</f>
        <v>0</v>
      </c>
      <c r="G18" s="581">
        <f>SUM(G8:G17)</f>
        <v>0</v>
      </c>
    </row>
    <row r="19" spans="1:7" ht="13.5" thickTop="1">
      <c r="E19" s="582" t="str">
        <f>IF(ABS(ROUND(E18,-1)-ROUND('Ann5'!J7,-1))&gt;11,"LE TOTAL DES EMPRUNTS NE CORRESPOND PAS AU TOTAL DES EMPRUNTS DE L'ANNEXE 5","")</f>
        <v/>
      </c>
    </row>
    <row r="20" spans="1:7">
      <c r="E20" s="586"/>
    </row>
    <row r="21" spans="1:7">
      <c r="E21" s="585"/>
    </row>
    <row r="288" spans="1:1">
      <c r="A288" s="113" t="s">
        <v>155</v>
      </c>
    </row>
  </sheetData>
  <sheetProtection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 C17:D17 D8:D16">
    <cfRule type="expression" dxfId="8" priority="6" stopIfTrue="1">
      <formula>IF(C8=0,TRUE,FALSE)</formula>
    </cfRule>
  </conditionalFormatting>
  <conditionalFormatting sqref="C9:C16">
    <cfRule type="expression" dxfId="7" priority="3" stopIfTrue="1">
      <formula>IF(C9=0,TRUE,FALSE)</formula>
    </cfRule>
  </conditionalFormatting>
  <dataValidations xWindow="1957" yWindow="422" count="2">
    <dataValidation type="date" allowBlank="1" showInputMessage="1" showErrorMessage="1" errorTitle="Saisir une date" error="au format jj/mm/aa" promptTitle="Saisir une date" prompt="au format jj/mm/aa" sqref="B8:B17">
      <formula1>43101</formula1>
      <formula2>54789</formula2>
    </dataValidation>
    <dataValidation type="whole" allowBlank="1" showInputMessage="1" showErrorMessage="1" errorTitle="Nombre entier" error="compris entre 0 et 50" promptTitle="Nombre entier" prompt="compris entre 0 et 50" sqref="C8:C17">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9">
    <pageSetUpPr fitToPage="1"/>
  </sheetPr>
  <dimension ref="A1:AS116"/>
  <sheetViews>
    <sheetView workbookViewId="0">
      <selection activeCell="B107" sqref="B107:AS107"/>
    </sheetView>
  </sheetViews>
  <sheetFormatPr baseColWidth="10" defaultColWidth="11.42578125" defaultRowHeight="12.75" outlineLevelRow="1"/>
  <cols>
    <col min="1" max="1" width="69.7109375" style="2" customWidth="1"/>
    <col min="2" max="2" width="12.85546875" style="103" customWidth="1"/>
    <col min="3" max="7" width="11.7109375" style="103" customWidth="1"/>
    <col min="8" max="31" width="14.42578125" style="2" bestFit="1" customWidth="1"/>
    <col min="32" max="16384" width="11.42578125" style="2"/>
  </cols>
  <sheetData>
    <row r="1" spans="1:45" ht="18" customHeight="1">
      <c r="A1" s="97">
        <f>etab</f>
        <v>0</v>
      </c>
      <c r="B1" s="388" t="str">
        <f>IF(OR(ROUND('Ann4'!D43,-1)&lt;&gt;ROUND('Ann4'!H48,-1),ROUND('Ann8'!D60,-1)&lt;&gt;ROUND('Ann8'!I60,-1),ROUND('Ann4'!E43,-1)&lt;&gt;ROUND('Ann4'!I48,-1),ROUND('Ann8'!C60,-1)&lt;&gt;ROUND('Ann8'!H60,-1),ROUND('Ann8'!B60,-1)&lt;&gt;ROUND('Ann8'!G60,-1)),"Voir onglet Autocontrôle - Annexe 4 ou Annexe 8 non équilibrée","")</f>
        <v/>
      </c>
      <c r="C1" s="98"/>
      <c r="D1" s="98"/>
      <c r="E1" s="98"/>
      <c r="F1" s="98"/>
      <c r="G1" s="99"/>
      <c r="H1" s="25"/>
      <c r="I1" s="25"/>
      <c r="J1" s="25"/>
    </row>
    <row r="2" spans="1:45" ht="34.5" customHeight="1">
      <c r="A2" s="357" t="s">
        <v>292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4"/>
      <c r="AF2" s="234"/>
      <c r="AG2" s="234"/>
      <c r="AH2" s="234"/>
      <c r="AI2" s="234"/>
      <c r="AJ2" s="234"/>
      <c r="AK2" s="234"/>
      <c r="AL2" s="234"/>
      <c r="AM2" s="234"/>
      <c r="AN2" s="234"/>
      <c r="AO2" s="234"/>
      <c r="AP2" s="234"/>
      <c r="AQ2" s="234"/>
      <c r="AR2" s="234"/>
      <c r="AS2" s="234"/>
    </row>
    <row r="3" spans="1:45" ht="18.75" customHeight="1">
      <c r="A3" s="5"/>
      <c r="B3" s="461">
        <f>exercice+1</f>
        <v>2022</v>
      </c>
      <c r="C3" s="461">
        <f>B3+1</f>
        <v>2023</v>
      </c>
      <c r="D3" s="461">
        <f>C3+1</f>
        <v>2024</v>
      </c>
      <c r="E3" s="461">
        <f>D3+1</f>
        <v>2025</v>
      </c>
      <c r="F3" s="461">
        <f>E3+1</f>
        <v>2026</v>
      </c>
      <c r="G3" s="461">
        <f>F3+1</f>
        <v>2027</v>
      </c>
      <c r="H3" s="461">
        <f t="shared" ref="H3:AE3" si="0">G3+1</f>
        <v>2028</v>
      </c>
      <c r="I3" s="461">
        <f t="shared" si="0"/>
        <v>2029</v>
      </c>
      <c r="J3" s="461">
        <f t="shared" si="0"/>
        <v>2030</v>
      </c>
      <c r="K3" s="461">
        <f t="shared" si="0"/>
        <v>2031</v>
      </c>
      <c r="L3" s="461">
        <f t="shared" si="0"/>
        <v>2032</v>
      </c>
      <c r="M3" s="461">
        <f t="shared" si="0"/>
        <v>2033</v>
      </c>
      <c r="N3" s="461">
        <f t="shared" si="0"/>
        <v>2034</v>
      </c>
      <c r="O3" s="461">
        <f t="shared" si="0"/>
        <v>2035</v>
      </c>
      <c r="P3" s="461">
        <f t="shared" si="0"/>
        <v>2036</v>
      </c>
      <c r="Q3" s="461">
        <f t="shared" si="0"/>
        <v>2037</v>
      </c>
      <c r="R3" s="461">
        <f t="shared" si="0"/>
        <v>2038</v>
      </c>
      <c r="S3" s="461">
        <f t="shared" si="0"/>
        <v>2039</v>
      </c>
      <c r="T3" s="461">
        <f t="shared" si="0"/>
        <v>2040</v>
      </c>
      <c r="U3" s="461">
        <f t="shared" si="0"/>
        <v>2041</v>
      </c>
      <c r="V3" s="461">
        <f t="shared" si="0"/>
        <v>2042</v>
      </c>
      <c r="W3" s="461">
        <f t="shared" si="0"/>
        <v>2043</v>
      </c>
      <c r="X3" s="461">
        <f t="shared" si="0"/>
        <v>2044</v>
      </c>
      <c r="Y3" s="461">
        <f t="shared" si="0"/>
        <v>2045</v>
      </c>
      <c r="Z3" s="461">
        <f t="shared" si="0"/>
        <v>2046</v>
      </c>
      <c r="AA3" s="461">
        <f t="shared" si="0"/>
        <v>2047</v>
      </c>
      <c r="AB3" s="461">
        <f t="shared" si="0"/>
        <v>2048</v>
      </c>
      <c r="AC3" s="461">
        <f t="shared" si="0"/>
        <v>2049</v>
      </c>
      <c r="AD3" s="461">
        <f t="shared" si="0"/>
        <v>2050</v>
      </c>
      <c r="AE3" s="461">
        <f t="shared" si="0"/>
        <v>2051</v>
      </c>
      <c r="AF3" s="461">
        <f t="shared" ref="AF3:AS3" si="1">AE3+1</f>
        <v>2052</v>
      </c>
      <c r="AG3" s="461">
        <f t="shared" si="1"/>
        <v>2053</v>
      </c>
      <c r="AH3" s="461">
        <f t="shared" si="1"/>
        <v>2054</v>
      </c>
      <c r="AI3" s="461">
        <f t="shared" si="1"/>
        <v>2055</v>
      </c>
      <c r="AJ3" s="461">
        <f t="shared" si="1"/>
        <v>2056</v>
      </c>
      <c r="AK3" s="461">
        <f t="shared" si="1"/>
        <v>2057</v>
      </c>
      <c r="AL3" s="461">
        <f t="shared" si="1"/>
        <v>2058</v>
      </c>
      <c r="AM3" s="461">
        <f t="shared" si="1"/>
        <v>2059</v>
      </c>
      <c r="AN3" s="461">
        <f t="shared" si="1"/>
        <v>2060</v>
      </c>
      <c r="AO3" s="461">
        <f t="shared" si="1"/>
        <v>2061</v>
      </c>
      <c r="AP3" s="461">
        <f t="shared" si="1"/>
        <v>2062</v>
      </c>
      <c r="AQ3" s="461">
        <f t="shared" si="1"/>
        <v>2063</v>
      </c>
      <c r="AR3" s="461">
        <f t="shared" si="1"/>
        <v>2064</v>
      </c>
      <c r="AS3" s="461">
        <f t="shared" si="1"/>
        <v>2065</v>
      </c>
    </row>
    <row r="4" spans="1:45" ht="15">
      <c r="A4" s="101" t="s">
        <v>128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row>
    <row r="5" spans="1:45" ht="15">
      <c r="A5" s="102" t="s">
        <v>129</v>
      </c>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row>
    <row r="6" spans="1:45" ht="14.1" customHeight="1">
      <c r="A6" s="246" t="s">
        <v>130</v>
      </c>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row>
    <row r="7" spans="1:45" ht="14.1" customHeight="1">
      <c r="A7" s="247" t="s">
        <v>131</v>
      </c>
      <c r="B7" s="391"/>
      <c r="C7" s="391"/>
      <c r="D7" s="391"/>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K7" s="391"/>
      <c r="AL7" s="391"/>
      <c r="AM7" s="391"/>
      <c r="AN7" s="391"/>
      <c r="AO7" s="391"/>
      <c r="AP7" s="391"/>
      <c r="AQ7" s="391"/>
      <c r="AR7" s="391"/>
      <c r="AS7" s="391"/>
    </row>
    <row r="8" spans="1:45" ht="14.1" customHeight="1">
      <c r="A8" s="369" t="s">
        <v>272</v>
      </c>
      <c r="B8" s="392">
        <f>SUMPRODUCT((YEAR('Ann5'!$D$8:$D$142)=B3)*('Ann5'!$I$8:$I$142))</f>
        <v>0</v>
      </c>
      <c r="C8" s="392">
        <f>SUMPRODUCT((YEAR('Ann5'!$D$8:$D$142)=C3)*('Ann5'!$I$8:$I$142))</f>
        <v>0</v>
      </c>
      <c r="D8" s="392">
        <f>SUMPRODUCT((YEAR('Ann5'!$D$8:$D$142)=D3)*('Ann5'!$I$8:$I$142))</f>
        <v>0</v>
      </c>
      <c r="E8" s="392">
        <f>SUMPRODUCT((YEAR('Ann5'!$D$8:$D$142)=E3)*('Ann5'!$I$8:$I$142))</f>
        <v>0</v>
      </c>
      <c r="F8" s="392">
        <f>SUMPRODUCT((YEAR('Ann5'!$D$8:$D$142)=F3)*('Ann5'!$I$8:$I$142))</f>
        <v>0</v>
      </c>
      <c r="G8" s="392">
        <f>SUMPRODUCT((YEAR('Ann5'!$D$8:$D$142)=G3)*('Ann5'!$I$8:$I$142))</f>
        <v>0</v>
      </c>
      <c r="H8" s="392">
        <f>SUMPRODUCT((YEAR('Ann5'!$D$8:$D$142)=H3)*('Ann5'!$I$8:$I$142))</f>
        <v>0</v>
      </c>
      <c r="I8" s="392">
        <f>SUMPRODUCT((YEAR('Ann5'!$D$8:$D$142)=I3)*('Ann5'!$I$8:$I$142))</f>
        <v>0</v>
      </c>
      <c r="J8" s="392">
        <f>SUMPRODUCT((YEAR('Ann5'!$D$8:$D$142)=J3)*('Ann5'!$I$8:$I$142))</f>
        <v>0</v>
      </c>
      <c r="K8" s="392">
        <f>SUMPRODUCT((YEAR('Ann5'!$D$8:$D$142)=K3)*('Ann5'!$I$8:$I$142))</f>
        <v>0</v>
      </c>
      <c r="L8" s="392">
        <f>SUMPRODUCT((YEAR('Ann5'!$D$8:$D$142)=L3)*('Ann5'!$I$8:$I$142))</f>
        <v>0</v>
      </c>
      <c r="M8" s="392">
        <f>SUMPRODUCT((YEAR('Ann5'!$D$8:$D$142)=M3)*('Ann5'!$I$8:$I$142))</f>
        <v>0</v>
      </c>
      <c r="N8" s="392">
        <f>SUMPRODUCT((YEAR('Ann5'!$D$8:$D$142)=N3)*('Ann5'!$I$8:$I$142))</f>
        <v>0</v>
      </c>
      <c r="O8" s="392">
        <f>SUMPRODUCT((YEAR('Ann5'!$D$8:$D$142)=O3)*('Ann5'!$I$8:$I$142))</f>
        <v>0</v>
      </c>
      <c r="P8" s="392">
        <f>SUMPRODUCT((YEAR('Ann5'!$D$8:$D$142)=P3)*('Ann5'!$I$8:$I$142))</f>
        <v>0</v>
      </c>
      <c r="Q8" s="392">
        <f>SUMPRODUCT((YEAR('Ann5'!$D$8:$D$142)=Q3)*('Ann5'!$I$8:$I$142))</f>
        <v>0</v>
      </c>
      <c r="R8" s="392">
        <f>SUMPRODUCT((YEAR('Ann5'!$D$8:$D$142)=R3)*('Ann5'!$I$8:$I$142))</f>
        <v>0</v>
      </c>
      <c r="S8" s="392">
        <f>SUMPRODUCT((YEAR('Ann5'!$D$8:$D$142)=S3)*('Ann5'!$I$8:$I$142))</f>
        <v>0</v>
      </c>
      <c r="T8" s="392">
        <f>SUMPRODUCT((YEAR('Ann5'!$D$8:$D$142)=T3)*('Ann5'!$I$8:$I$142))</f>
        <v>0</v>
      </c>
      <c r="U8" s="392">
        <f>SUMPRODUCT((YEAR('Ann5'!$D$8:$D$142)=U3)*('Ann5'!$I$8:$I$142))</f>
        <v>0</v>
      </c>
      <c r="V8" s="392">
        <f>SUMPRODUCT((YEAR('Ann5'!$D$8:$D$142)=V3)*('Ann5'!$I$8:$I$142))</f>
        <v>0</v>
      </c>
      <c r="W8" s="392">
        <f>SUMPRODUCT((YEAR('Ann5'!$D$8:$D$142)=W3)*('Ann5'!$I$8:$I$142))</f>
        <v>0</v>
      </c>
      <c r="X8" s="392">
        <f>SUMPRODUCT((YEAR('Ann5'!$D$8:$D$142)=X3)*('Ann5'!$I$8:$I$142))</f>
        <v>0</v>
      </c>
      <c r="Y8" s="392">
        <f>SUMPRODUCT((YEAR('Ann5'!$D$8:$D$142)=Y3)*('Ann5'!$I$8:$I$142))</f>
        <v>0</v>
      </c>
      <c r="Z8" s="392">
        <f>SUMPRODUCT((YEAR('Ann5'!$D$8:$D$142)=Z3)*('Ann5'!$I$8:$I$142))</f>
        <v>0</v>
      </c>
      <c r="AA8" s="392">
        <f>SUMPRODUCT((YEAR('Ann5'!$D$8:$D$142)=AA3)*('Ann5'!$I$8:$I$142))</f>
        <v>0</v>
      </c>
      <c r="AB8" s="392">
        <f>SUMPRODUCT((YEAR('Ann5'!$D$8:$D$142)=AB3)*('Ann5'!$I$8:$I$142))</f>
        <v>0</v>
      </c>
      <c r="AC8" s="392">
        <f>SUMPRODUCT((YEAR('Ann5'!$D$8:$D$142)=AC3)*('Ann5'!$I$8:$I$142))</f>
        <v>0</v>
      </c>
      <c r="AD8" s="392">
        <f>SUMPRODUCT((YEAR('Ann5'!$D$8:$D$142)=AD3)*('Ann5'!$I$8:$I$142))</f>
        <v>0</v>
      </c>
      <c r="AE8" s="392">
        <f>SUMPRODUCT((YEAR('Ann5'!$D$8:$D$142)=AE3)*('Ann5'!$I$8:$I$142))</f>
        <v>0</v>
      </c>
      <c r="AF8" s="392">
        <f>SUMPRODUCT((YEAR('Ann5'!$D$8:$D$142)=AF3)*('Ann5'!$I$8:$I$142))</f>
        <v>0</v>
      </c>
      <c r="AG8" s="392">
        <f>SUMPRODUCT((YEAR('Ann5'!$D$8:$D$142)=AG3)*('Ann5'!$I$8:$I$142))</f>
        <v>0</v>
      </c>
      <c r="AH8" s="392">
        <f>SUMPRODUCT((YEAR('Ann5'!$D$8:$D$142)=AH3)*('Ann5'!$I$8:$I$142))</f>
        <v>0</v>
      </c>
      <c r="AI8" s="392">
        <f>SUMPRODUCT((YEAR('Ann5'!$D$8:$D$142)=AI3)*('Ann5'!$I$8:$I$142))</f>
        <v>0</v>
      </c>
      <c r="AJ8" s="392">
        <f>SUMPRODUCT((YEAR('Ann5'!$D$8:$D$142)=AJ3)*('Ann5'!$I$8:$I$142))</f>
        <v>0</v>
      </c>
      <c r="AK8" s="392">
        <f>SUMPRODUCT((YEAR('Ann5'!$D$8:$D$142)=AK3)*('Ann5'!$I$8:$I$142))</f>
        <v>0</v>
      </c>
      <c r="AL8" s="392">
        <f>SUMPRODUCT((YEAR('Ann5'!$D$8:$D$142)=AL3)*('Ann5'!$I$8:$I$142))</f>
        <v>0</v>
      </c>
      <c r="AM8" s="392">
        <f>SUMPRODUCT((YEAR('Ann5'!$D$8:$D$142)=AM3)*('Ann5'!$I$8:$I$142))</f>
        <v>0</v>
      </c>
      <c r="AN8" s="392">
        <f>SUMPRODUCT((YEAR('Ann5'!$D$8:$D$142)=AN3)*('Ann5'!$I$8:$I$142))</f>
        <v>0</v>
      </c>
      <c r="AO8" s="392">
        <f>SUMPRODUCT((YEAR('Ann5'!$D$8:$D$142)=AO3)*('Ann5'!$I$8:$I$142))</f>
        <v>0</v>
      </c>
      <c r="AP8" s="392">
        <f>SUMPRODUCT((YEAR('Ann5'!$D$8:$D$142)=AP3)*('Ann5'!$I$8:$I$142))</f>
        <v>0</v>
      </c>
      <c r="AQ8" s="392">
        <f>SUMPRODUCT((YEAR('Ann5'!$D$8:$D$142)=AQ3)*('Ann5'!$I$8:$I$142))</f>
        <v>0</v>
      </c>
      <c r="AR8" s="392">
        <f>SUMPRODUCT((YEAR('Ann5'!$D$8:$D$142)=AR3)*('Ann5'!$I$8:$I$142))</f>
        <v>0</v>
      </c>
      <c r="AS8" s="392">
        <f>SUMPRODUCT((YEAR('Ann5'!$D$8:$D$142)=AS3)*('Ann5'!$I$8:$I$142))</f>
        <v>0</v>
      </c>
    </row>
    <row r="9" spans="1:45" ht="14.1" customHeight="1">
      <c r="A9" s="2" t="s">
        <v>464</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row>
    <row r="10" spans="1:45" ht="14.1" customHeight="1">
      <c r="A10" s="725" t="s">
        <v>465</v>
      </c>
      <c r="B10" s="391"/>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row>
    <row r="11" spans="1:45" ht="14.1" customHeight="1">
      <c r="A11" s="248" t="s">
        <v>247</v>
      </c>
      <c r="B11" s="391"/>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row>
    <row r="12" spans="1:45" ht="14.1" customHeight="1">
      <c r="A12" s="248" t="s">
        <v>248</v>
      </c>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row>
    <row r="13" spans="1:45" ht="14.1" customHeight="1">
      <c r="A13" s="246" t="s">
        <v>132</v>
      </c>
      <c r="B13" s="391"/>
      <c r="C13" s="391"/>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row>
    <row r="14" spans="1:45" ht="14.1" customHeight="1">
      <c r="A14" s="246" t="s">
        <v>387</v>
      </c>
      <c r="B14" s="391"/>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row>
    <row r="15" spans="1:45">
      <c r="A15" s="458" t="s">
        <v>273</v>
      </c>
      <c r="B15" s="392">
        <f>SUMPRODUCT((YEAR('Ann7'!$B$8:$B$17)=B3)*('Ann7'!$E$8:$E$17))</f>
        <v>0</v>
      </c>
      <c r="C15" s="392">
        <f>SUMPRODUCT((YEAR('Ann7'!$B$8:$B$17)=C3)*('Ann7'!$E$8:$E$17))</f>
        <v>0</v>
      </c>
      <c r="D15" s="392">
        <f>SUMPRODUCT((YEAR('Ann7'!$B$8:$B$17)=D3)*('Ann7'!$E$8:$E$17))</f>
        <v>0</v>
      </c>
      <c r="E15" s="392">
        <f>SUMPRODUCT((YEAR('Ann7'!$B$8:$B$17)=E3)*('Ann7'!$E$8:$E$17))</f>
        <v>0</v>
      </c>
      <c r="F15" s="392">
        <f>SUMPRODUCT((YEAR('Ann7'!$B$8:$B$17)=F3)*('Ann7'!$E$8:$E$17))</f>
        <v>0</v>
      </c>
      <c r="G15" s="392">
        <f>SUMPRODUCT((YEAR('Ann7'!$B$8:$B$17)=G3)*('Ann7'!$E$8:$E$17))</f>
        <v>0</v>
      </c>
      <c r="H15" s="392">
        <f>SUMPRODUCT((YEAR('Ann7'!$B$8:$B$17)=H3)*('Ann7'!$E$8:$E$17))</f>
        <v>0</v>
      </c>
      <c r="I15" s="392">
        <f>SUMPRODUCT((YEAR('Ann7'!$B$8:$B$17)=I3)*('Ann7'!$E$8:$E$17))</f>
        <v>0</v>
      </c>
      <c r="J15" s="392">
        <f>SUMPRODUCT((YEAR('Ann7'!$B$8:$B$17)=J3)*('Ann7'!$E$8:$E$17))</f>
        <v>0</v>
      </c>
      <c r="K15" s="392">
        <f>SUMPRODUCT((YEAR('Ann7'!$B$8:$B$17)=K3)*('Ann7'!$E$8:$E$17))</f>
        <v>0</v>
      </c>
      <c r="L15" s="392">
        <f>SUMPRODUCT((YEAR('Ann7'!$B$8:$B$17)=L3)*('Ann7'!$E$8:$E$17))</f>
        <v>0</v>
      </c>
      <c r="M15" s="392">
        <f>SUMPRODUCT((YEAR('Ann7'!$B$8:$B$17)=M3)*('Ann7'!$E$8:$E$17))</f>
        <v>0</v>
      </c>
      <c r="N15" s="392">
        <f>SUMPRODUCT((YEAR('Ann7'!$B$8:$B$17)=N3)*('Ann7'!$E$8:$E$17))</f>
        <v>0</v>
      </c>
      <c r="O15" s="392">
        <f>SUMPRODUCT((YEAR('Ann7'!$B$8:$B$17)=O3)*('Ann7'!$E$8:$E$17))</f>
        <v>0</v>
      </c>
      <c r="P15" s="392">
        <f>SUMPRODUCT((YEAR('Ann7'!$B$8:$B$17)=P3)*('Ann7'!$E$8:$E$17))</f>
        <v>0</v>
      </c>
      <c r="Q15" s="392">
        <f>SUMPRODUCT((YEAR('Ann7'!$B$8:$B$17)=Q3)*('Ann7'!$E$8:$E$17))</f>
        <v>0</v>
      </c>
      <c r="R15" s="392">
        <f>SUMPRODUCT((YEAR('Ann7'!$B$8:$B$17)=R3)*('Ann7'!$E$8:$E$17))</f>
        <v>0</v>
      </c>
      <c r="S15" s="392">
        <f>SUMPRODUCT((YEAR('Ann7'!$B$8:$B$17)=S3)*('Ann7'!$E$8:$E$17))</f>
        <v>0</v>
      </c>
      <c r="T15" s="392">
        <f>SUMPRODUCT((YEAR('Ann7'!$B$8:$B$17)=T3)*('Ann7'!$E$8:$E$17))</f>
        <v>0</v>
      </c>
      <c r="U15" s="392">
        <f>SUMPRODUCT((YEAR('Ann7'!$B$8:$B$17)=U3)*('Ann7'!$E$8:$E$17))</f>
        <v>0</v>
      </c>
      <c r="V15" s="392">
        <f>SUMPRODUCT((YEAR('Ann7'!$B$8:$B$17)=V3)*('Ann7'!$E$8:$E$17))</f>
        <v>0</v>
      </c>
      <c r="W15" s="392">
        <f>SUMPRODUCT((YEAR('Ann7'!$B$8:$B$17)=W3)*('Ann7'!$E$8:$E$17))</f>
        <v>0</v>
      </c>
      <c r="X15" s="392">
        <f>SUMPRODUCT((YEAR('Ann7'!$B$8:$B$17)=X3)*('Ann7'!$E$8:$E$17))</f>
        <v>0</v>
      </c>
      <c r="Y15" s="392">
        <f>SUMPRODUCT((YEAR('Ann7'!$B$8:$B$17)=Y3)*('Ann7'!$E$8:$E$17))</f>
        <v>0</v>
      </c>
      <c r="Z15" s="392">
        <f>SUMPRODUCT((YEAR('Ann7'!$B$8:$B$17)=Z3)*('Ann7'!$E$8:$E$17))</f>
        <v>0</v>
      </c>
      <c r="AA15" s="392">
        <f>SUMPRODUCT((YEAR('Ann7'!$B$8:$B$17)=AA3)*('Ann7'!$E$8:$E$17))</f>
        <v>0</v>
      </c>
      <c r="AB15" s="392">
        <f>SUMPRODUCT((YEAR('Ann7'!$B$8:$B$17)=AB3)*('Ann7'!$E$8:$E$17))</f>
        <v>0</v>
      </c>
      <c r="AC15" s="392">
        <f>SUMPRODUCT((YEAR('Ann7'!$B$8:$B$17)=AC3)*('Ann7'!$E$8:$E$17))</f>
        <v>0</v>
      </c>
      <c r="AD15" s="392">
        <f>SUMPRODUCT((YEAR('Ann7'!$B$8:$B$17)=AD3)*('Ann7'!$E$8:$E$17))</f>
        <v>0</v>
      </c>
      <c r="AE15" s="392">
        <f>SUMPRODUCT((YEAR('Ann7'!$B$8:$B$17)=AE3)*('Ann7'!$E$8:$E$17))</f>
        <v>0</v>
      </c>
      <c r="AF15" s="392">
        <f>SUMPRODUCT((YEAR('Ann7'!$B$8:$B$17)=AF3)*('Ann7'!$E$8:$E$17))</f>
        <v>0</v>
      </c>
      <c r="AG15" s="392">
        <f>SUMPRODUCT((YEAR('Ann7'!$B$8:$B$17)=AG3)*('Ann7'!$E$8:$E$17))</f>
        <v>0</v>
      </c>
      <c r="AH15" s="392">
        <f>SUMPRODUCT((YEAR('Ann7'!$B$8:$B$17)=AH3)*('Ann7'!$E$8:$E$17))</f>
        <v>0</v>
      </c>
      <c r="AI15" s="392">
        <f>SUMPRODUCT((YEAR('Ann7'!$B$8:$B$17)=AI3)*('Ann7'!$E$8:$E$17))</f>
        <v>0</v>
      </c>
      <c r="AJ15" s="392">
        <f>SUMPRODUCT((YEAR('Ann7'!$B$8:$B$17)=AJ3)*('Ann7'!$E$8:$E$17))</f>
        <v>0</v>
      </c>
      <c r="AK15" s="392">
        <f>SUMPRODUCT((YEAR('Ann7'!$B$8:$B$17)=AK3)*('Ann7'!$E$8:$E$17))</f>
        <v>0</v>
      </c>
      <c r="AL15" s="392">
        <f>SUMPRODUCT((YEAR('Ann7'!$B$8:$B$17)=AL3)*('Ann7'!$E$8:$E$17))</f>
        <v>0</v>
      </c>
      <c r="AM15" s="392">
        <f>SUMPRODUCT((YEAR('Ann7'!$B$8:$B$17)=AM3)*('Ann7'!$E$8:$E$17))</f>
        <v>0</v>
      </c>
      <c r="AN15" s="392">
        <f>SUMPRODUCT((YEAR('Ann7'!$B$8:$B$17)=AN3)*('Ann7'!$E$8:$E$17))</f>
        <v>0</v>
      </c>
      <c r="AO15" s="392">
        <f>SUMPRODUCT((YEAR('Ann7'!$B$8:$B$17)=AO3)*('Ann7'!$E$8:$E$17))</f>
        <v>0</v>
      </c>
      <c r="AP15" s="392">
        <f>SUMPRODUCT((YEAR('Ann7'!$B$8:$B$17)=AP3)*('Ann7'!$E$8:$E$17))</f>
        <v>0</v>
      </c>
      <c r="AQ15" s="392">
        <f>SUMPRODUCT((YEAR('Ann7'!$B$8:$B$17)=AQ3)*('Ann7'!$E$8:$E$17))</f>
        <v>0</v>
      </c>
      <c r="AR15" s="392">
        <f>SUMPRODUCT((YEAR('Ann7'!$B$8:$B$17)=AR3)*('Ann7'!$E$8:$E$17))</f>
        <v>0</v>
      </c>
      <c r="AS15" s="392">
        <f>SUMPRODUCT((YEAR('Ann7'!$B$8:$B$17)=AS3)*('Ann7'!$E$8:$E$17))</f>
        <v>0</v>
      </c>
    </row>
    <row r="16" spans="1:45" ht="14.1" customHeight="1">
      <c r="A16" s="249" t="s">
        <v>133</v>
      </c>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row>
    <row r="17" spans="1:45">
      <c r="A17" s="249" t="s">
        <v>388</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row>
    <row r="18" spans="1:45">
      <c r="A18" s="365" t="s">
        <v>274</v>
      </c>
      <c r="B18" s="392">
        <f ca="1">SUMPRODUCT(('Ann5'!$Z$6:$CA$6=B3)*('Ann5'!$Z$4:$CA$4))</f>
        <v>0</v>
      </c>
      <c r="C18" s="392">
        <f ca="1">SUMPRODUCT(('Ann5'!$Z$6:$CA$6=C3)*('Ann5'!$Z$4:$CA$4))</f>
        <v>0</v>
      </c>
      <c r="D18" s="392">
        <f ca="1">SUMPRODUCT(('Ann5'!$Z$6:$CA$6=D3)*('Ann5'!$Z$4:$CA$4))</f>
        <v>0</v>
      </c>
      <c r="E18" s="392">
        <f ca="1">SUMPRODUCT(('Ann5'!$Z$6:$CA$6=E3)*('Ann5'!$Z$4:$CA$4))</f>
        <v>0</v>
      </c>
      <c r="F18" s="392">
        <f ca="1">SUMPRODUCT(('Ann5'!$Z$6:$CA$6=F3)*('Ann5'!$Z$4:$CA$4))</f>
        <v>0</v>
      </c>
      <c r="G18" s="392">
        <f ca="1">SUMPRODUCT(('Ann5'!$Z$6:$CA$6=G3)*('Ann5'!$Z$4:$CA$4))</f>
        <v>0</v>
      </c>
      <c r="H18" s="392">
        <f ca="1">SUMPRODUCT(('Ann5'!$Z$6:$CA$6=H3)*('Ann5'!$Z$4:$CA$4))</f>
        <v>0</v>
      </c>
      <c r="I18" s="392">
        <f ca="1">SUMPRODUCT(('Ann5'!$Z$6:$CA$6=I3)*('Ann5'!$Z$4:$CA$4))</f>
        <v>0</v>
      </c>
      <c r="J18" s="392">
        <f ca="1">SUMPRODUCT(('Ann5'!$Z$6:$CA$6=J3)*('Ann5'!$Z$4:$CA$4))</f>
        <v>0</v>
      </c>
      <c r="K18" s="392">
        <f ca="1">SUMPRODUCT(('Ann5'!$Z$6:$CA$6=K3)*('Ann5'!$Z$4:$CA$4))</f>
        <v>0</v>
      </c>
      <c r="L18" s="392">
        <f ca="1">SUMPRODUCT(('Ann5'!$Z$6:$CA$6=L3)*('Ann5'!$Z$4:$CA$4))</f>
        <v>0</v>
      </c>
      <c r="M18" s="392">
        <f ca="1">SUMPRODUCT(('Ann5'!$Z$6:$CA$6=M3)*('Ann5'!$Z$4:$CA$4))</f>
        <v>0</v>
      </c>
      <c r="N18" s="392">
        <f ca="1">SUMPRODUCT(('Ann5'!$Z$6:$CA$6=N3)*('Ann5'!$Z$4:$CA$4))</f>
        <v>0</v>
      </c>
      <c r="O18" s="392">
        <f ca="1">SUMPRODUCT(('Ann5'!$Z$6:$CA$6=O3)*('Ann5'!$Z$4:$CA$4))</f>
        <v>0</v>
      </c>
      <c r="P18" s="392">
        <f ca="1">SUMPRODUCT(('Ann5'!$Z$6:$CA$6=P3)*('Ann5'!$Z$4:$CA$4))</f>
        <v>0</v>
      </c>
      <c r="Q18" s="392">
        <f ca="1">SUMPRODUCT(('Ann5'!$Z$6:$CA$6=Q3)*('Ann5'!$Z$4:$CA$4))</f>
        <v>0</v>
      </c>
      <c r="R18" s="392">
        <f ca="1">SUMPRODUCT(('Ann5'!$Z$6:$CA$6=R3)*('Ann5'!$Z$4:$CA$4))</f>
        <v>0</v>
      </c>
      <c r="S18" s="392">
        <f ca="1">SUMPRODUCT(('Ann5'!$Z$6:$CA$6=S3)*('Ann5'!$Z$4:$CA$4))</f>
        <v>0</v>
      </c>
      <c r="T18" s="392">
        <f ca="1">SUMPRODUCT(('Ann5'!$Z$6:$CA$6=T3)*('Ann5'!$Z$4:$CA$4))</f>
        <v>0</v>
      </c>
      <c r="U18" s="392">
        <f ca="1">SUMPRODUCT(('Ann5'!$Z$6:$CA$6=U3)*('Ann5'!$Z$4:$CA$4))</f>
        <v>0</v>
      </c>
      <c r="V18" s="392">
        <f ca="1">SUMPRODUCT(('Ann5'!$Z$6:$CA$6=V3)*('Ann5'!$Z$4:$CA$4))</f>
        <v>0</v>
      </c>
      <c r="W18" s="392">
        <f ca="1">SUMPRODUCT(('Ann5'!$Z$6:$CA$6=W3)*('Ann5'!$Z$4:$CA$4))</f>
        <v>0</v>
      </c>
      <c r="X18" s="392">
        <f ca="1">SUMPRODUCT(('Ann5'!$Z$6:$CA$6=X3)*('Ann5'!$Z$4:$CA$4))</f>
        <v>0</v>
      </c>
      <c r="Y18" s="392">
        <f ca="1">SUMPRODUCT(('Ann5'!$Z$6:$CA$6=Y3)*('Ann5'!$Z$4:$CA$4))</f>
        <v>0</v>
      </c>
      <c r="Z18" s="392">
        <f ca="1">SUMPRODUCT(('Ann5'!$Z$6:$CA$6=Z3)*('Ann5'!$Z$4:$CA$4))</f>
        <v>0</v>
      </c>
      <c r="AA18" s="392">
        <f ca="1">SUMPRODUCT(('Ann5'!$Z$6:$CA$6=AA3)*('Ann5'!$Z$4:$CA$4))</f>
        <v>0</v>
      </c>
      <c r="AB18" s="392">
        <f ca="1">SUMPRODUCT(('Ann5'!$Z$6:$CA$6=AB3)*('Ann5'!$Z$4:$CA$4))</f>
        <v>0</v>
      </c>
      <c r="AC18" s="392">
        <f ca="1">SUMPRODUCT(('Ann5'!$Z$6:$CA$6=AC3)*('Ann5'!$Z$4:$CA$4))</f>
        <v>0</v>
      </c>
      <c r="AD18" s="392">
        <f ca="1">SUMPRODUCT(('Ann5'!$Z$6:$CA$6=AD3)*('Ann5'!$Z$4:$CA$4))</f>
        <v>0</v>
      </c>
      <c r="AE18" s="392">
        <f ca="1">SUMPRODUCT(('Ann5'!$Z$6:$CA$6=AE3)*('Ann5'!$Z$4:$CA$4))</f>
        <v>0</v>
      </c>
      <c r="AF18" s="392">
        <f ca="1">SUMPRODUCT(('Ann5'!$Z$6:$CA$6=AF3)*('Ann5'!$Z$4:$CA$4))</f>
        <v>0</v>
      </c>
      <c r="AG18" s="392">
        <f ca="1">SUMPRODUCT(('Ann5'!$Z$6:$CA$6=AG3)*('Ann5'!$Z$4:$CA$4))</f>
        <v>0</v>
      </c>
      <c r="AH18" s="392">
        <f ca="1">SUMPRODUCT(('Ann5'!$Z$6:$CA$6=AH3)*('Ann5'!$Z$4:$CA$4))</f>
        <v>0</v>
      </c>
      <c r="AI18" s="392">
        <f ca="1">SUMPRODUCT(('Ann5'!$Z$6:$CA$6=AI3)*('Ann5'!$Z$4:$CA$4))</f>
        <v>0</v>
      </c>
      <c r="AJ18" s="392">
        <f ca="1">SUMPRODUCT(('Ann5'!$Z$6:$CA$6=AJ3)*('Ann5'!$Z$4:$CA$4))</f>
        <v>0</v>
      </c>
      <c r="AK18" s="392">
        <f ca="1">SUMPRODUCT(('Ann5'!$Z$6:$CA$6=AK3)*('Ann5'!$Z$4:$CA$4))</f>
        <v>0</v>
      </c>
      <c r="AL18" s="392">
        <f ca="1">SUMPRODUCT(('Ann5'!$Z$6:$CA$6=AL3)*('Ann5'!$Z$4:$CA$4))</f>
        <v>0</v>
      </c>
      <c r="AM18" s="392">
        <f ca="1">SUMPRODUCT(('Ann5'!$Z$6:$CA$6=AM3)*('Ann5'!$Z$4:$CA$4))</f>
        <v>0</v>
      </c>
      <c r="AN18" s="392">
        <f ca="1">SUMPRODUCT(('Ann5'!$Z$6:$CA$6=AN3)*('Ann5'!$Z$4:$CA$4))</f>
        <v>0</v>
      </c>
      <c r="AO18" s="392">
        <f ca="1">SUMPRODUCT(('Ann5'!$Z$6:$CA$6=AO3)*('Ann5'!$Z$4:$CA$4))</f>
        <v>0</v>
      </c>
      <c r="AP18" s="392">
        <f ca="1">SUMPRODUCT(('Ann5'!$Z$6:$CA$6=AP3)*('Ann5'!$Z$4:$CA$4))</f>
        <v>0</v>
      </c>
      <c r="AQ18" s="392">
        <f ca="1">SUMPRODUCT(('Ann5'!$Z$6:$CA$6=AQ3)*('Ann5'!$Z$4:$CA$4))</f>
        <v>0</v>
      </c>
      <c r="AR18" s="392">
        <f ca="1">SUMPRODUCT(('Ann5'!$Z$6:$CA$6=AR3)*('Ann5'!$Z$4:$CA$4))</f>
        <v>0</v>
      </c>
      <c r="AS18" s="392">
        <f ca="1">SUMPRODUCT(('Ann5'!$Z$6:$CA$6=AS3)*('Ann5'!$Z$4:$CA$4))</f>
        <v>0</v>
      </c>
    </row>
    <row r="19" spans="1:45" ht="14.1" customHeight="1">
      <c r="A19" s="249" t="s">
        <v>134</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row>
    <row r="20" spans="1:45" ht="14.1" customHeight="1">
      <c r="A20" s="249" t="s">
        <v>135</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row>
    <row r="21" spans="1:45" ht="14.1" customHeight="1">
      <c r="A21" s="249" t="s">
        <v>136</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row>
    <row r="22" spans="1:45" ht="14.1" customHeight="1">
      <c r="A22" s="249" t="s">
        <v>137</v>
      </c>
      <c r="B22" s="391"/>
      <c r="C22" s="391"/>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1"/>
      <c r="AN22" s="391"/>
      <c r="AO22" s="391"/>
      <c r="AP22" s="391"/>
      <c r="AQ22" s="391"/>
      <c r="AR22" s="391"/>
      <c r="AS22" s="391"/>
    </row>
    <row r="23" spans="1:45" ht="14.1" customHeight="1">
      <c r="A23" s="249" t="s">
        <v>383</v>
      </c>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row>
    <row r="24" spans="1:45">
      <c r="A24" s="250" t="s">
        <v>82</v>
      </c>
      <c r="B24" s="391"/>
      <c r="C24" s="391"/>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c r="A25" s="251" t="s">
        <v>294</v>
      </c>
      <c r="B25" s="393">
        <f ca="1">SUM(B4:B18,B23:B24)</f>
        <v>0</v>
      </c>
      <c r="C25" s="393">
        <f t="shared" ref="C25:AS25" ca="1" si="2">SUM(C4:C18,C23:C24)</f>
        <v>0</v>
      </c>
      <c r="D25" s="393">
        <f t="shared" ca="1" si="2"/>
        <v>0</v>
      </c>
      <c r="E25" s="393">
        <f t="shared" ca="1" si="2"/>
        <v>0</v>
      </c>
      <c r="F25" s="393">
        <f t="shared" ca="1" si="2"/>
        <v>0</v>
      </c>
      <c r="G25" s="393">
        <f t="shared" ca="1" si="2"/>
        <v>0</v>
      </c>
      <c r="H25" s="393">
        <f t="shared" ca="1" si="2"/>
        <v>0</v>
      </c>
      <c r="I25" s="393">
        <f t="shared" ca="1" si="2"/>
        <v>0</v>
      </c>
      <c r="J25" s="393">
        <f t="shared" ca="1" si="2"/>
        <v>0</v>
      </c>
      <c r="K25" s="393">
        <f t="shared" ca="1" si="2"/>
        <v>0</v>
      </c>
      <c r="L25" s="393">
        <f t="shared" ca="1" si="2"/>
        <v>0</v>
      </c>
      <c r="M25" s="393">
        <f t="shared" ca="1" si="2"/>
        <v>0</v>
      </c>
      <c r="N25" s="393">
        <f t="shared" ca="1" si="2"/>
        <v>0</v>
      </c>
      <c r="O25" s="393">
        <f t="shared" ca="1" si="2"/>
        <v>0</v>
      </c>
      <c r="P25" s="393">
        <f t="shared" ca="1" si="2"/>
        <v>0</v>
      </c>
      <c r="Q25" s="393">
        <f t="shared" ca="1" si="2"/>
        <v>0</v>
      </c>
      <c r="R25" s="393">
        <f t="shared" ca="1" si="2"/>
        <v>0</v>
      </c>
      <c r="S25" s="393">
        <f t="shared" ca="1" si="2"/>
        <v>0</v>
      </c>
      <c r="T25" s="393">
        <f t="shared" ca="1" si="2"/>
        <v>0</v>
      </c>
      <c r="U25" s="393">
        <f t="shared" ca="1" si="2"/>
        <v>0</v>
      </c>
      <c r="V25" s="393">
        <f t="shared" ca="1" si="2"/>
        <v>0</v>
      </c>
      <c r="W25" s="393">
        <f t="shared" ca="1" si="2"/>
        <v>0</v>
      </c>
      <c r="X25" s="393">
        <f t="shared" ca="1" si="2"/>
        <v>0</v>
      </c>
      <c r="Y25" s="393">
        <f t="shared" ca="1" si="2"/>
        <v>0</v>
      </c>
      <c r="Z25" s="393">
        <f t="shared" ca="1" si="2"/>
        <v>0</v>
      </c>
      <c r="AA25" s="393">
        <f t="shared" ca="1" si="2"/>
        <v>0</v>
      </c>
      <c r="AB25" s="393">
        <f t="shared" ca="1" si="2"/>
        <v>0</v>
      </c>
      <c r="AC25" s="393">
        <f t="shared" ca="1" si="2"/>
        <v>0</v>
      </c>
      <c r="AD25" s="393">
        <f t="shared" ca="1" si="2"/>
        <v>0</v>
      </c>
      <c r="AE25" s="393">
        <f t="shared" ca="1" si="2"/>
        <v>0</v>
      </c>
      <c r="AF25" s="393">
        <f t="shared" ca="1" si="2"/>
        <v>0</v>
      </c>
      <c r="AG25" s="393">
        <f t="shared" ca="1" si="2"/>
        <v>0</v>
      </c>
      <c r="AH25" s="393">
        <f t="shared" ca="1" si="2"/>
        <v>0</v>
      </c>
      <c r="AI25" s="393">
        <f t="shared" ca="1" si="2"/>
        <v>0</v>
      </c>
      <c r="AJ25" s="393">
        <f t="shared" ca="1" si="2"/>
        <v>0</v>
      </c>
      <c r="AK25" s="393">
        <f t="shared" ca="1" si="2"/>
        <v>0</v>
      </c>
      <c r="AL25" s="393">
        <f t="shared" ca="1" si="2"/>
        <v>0</v>
      </c>
      <c r="AM25" s="393">
        <f t="shared" ca="1" si="2"/>
        <v>0</v>
      </c>
      <c r="AN25" s="393">
        <f t="shared" ca="1" si="2"/>
        <v>0</v>
      </c>
      <c r="AO25" s="393">
        <f t="shared" ca="1" si="2"/>
        <v>0</v>
      </c>
      <c r="AP25" s="393">
        <f t="shared" ca="1" si="2"/>
        <v>0</v>
      </c>
      <c r="AQ25" s="393">
        <f t="shared" ca="1" si="2"/>
        <v>0</v>
      </c>
      <c r="AR25" s="393">
        <f t="shared" ca="1" si="2"/>
        <v>0</v>
      </c>
      <c r="AS25" s="393">
        <f t="shared" ca="1" si="2"/>
        <v>0</v>
      </c>
    </row>
    <row r="26" spans="1:45" ht="15">
      <c r="A26" s="102" t="s">
        <v>138</v>
      </c>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row>
    <row r="27" spans="1:45" ht="14.1" customHeight="1">
      <c r="A27" s="247" t="s">
        <v>393</v>
      </c>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row>
    <row r="28" spans="1:45" ht="14.1" customHeight="1">
      <c r="A28" s="369" t="s">
        <v>394</v>
      </c>
      <c r="B28" s="392">
        <f ca="1">SUMPRODUCT(('Ann5'!$CL$6:$EM$6=B3)*('Ann5'!$CL$4:$EM$4))</f>
        <v>0</v>
      </c>
      <c r="C28" s="392">
        <f ca="1">SUMPRODUCT(('Ann5'!$CL$6:$EM$6=C3)*('Ann5'!$CL$4:$EM$4))</f>
        <v>0</v>
      </c>
      <c r="D28" s="392">
        <f ca="1">SUMPRODUCT(('Ann5'!$CL$6:$EM$6=D3)*('Ann5'!$CL$4:$EM$4))</f>
        <v>0</v>
      </c>
      <c r="E28" s="392">
        <f ca="1">SUMPRODUCT(('Ann5'!$CL$6:$EM$6=E3)*('Ann5'!$CL$4:$EM$4))</f>
        <v>0</v>
      </c>
      <c r="F28" s="392">
        <f ca="1">SUMPRODUCT(('Ann5'!$CL$6:$EM$6=F3)*('Ann5'!$CL$4:$EM$4))</f>
        <v>0</v>
      </c>
      <c r="G28" s="392">
        <f ca="1">SUMPRODUCT(('Ann5'!$CL$6:$EM$6=G3)*('Ann5'!$CL$4:$EM$4))</f>
        <v>0</v>
      </c>
      <c r="H28" s="392">
        <f ca="1">SUMPRODUCT(('Ann5'!$CL$6:$EM$6=H3)*('Ann5'!$CL$4:$EM$4))</f>
        <v>0</v>
      </c>
      <c r="I28" s="392">
        <f ca="1">SUMPRODUCT(('Ann5'!$CL$6:$EM$6=I3)*('Ann5'!$CL$4:$EM$4))</f>
        <v>0</v>
      </c>
      <c r="J28" s="392">
        <f ca="1">SUMPRODUCT(('Ann5'!$CL$6:$EM$6=J3)*('Ann5'!$CL$4:$EM$4))</f>
        <v>0</v>
      </c>
      <c r="K28" s="392">
        <f ca="1">SUMPRODUCT(('Ann5'!$CL$6:$EM$6=K3)*('Ann5'!$CL$4:$EM$4))</f>
        <v>0</v>
      </c>
      <c r="L28" s="392">
        <f ca="1">SUMPRODUCT(('Ann5'!$CL$6:$EM$6=L3)*('Ann5'!$CL$4:$EM$4))</f>
        <v>0</v>
      </c>
      <c r="M28" s="392">
        <f ca="1">SUMPRODUCT(('Ann5'!$CL$6:$EM$6=M3)*('Ann5'!$CL$4:$EM$4))</f>
        <v>0</v>
      </c>
      <c r="N28" s="392">
        <f ca="1">SUMPRODUCT(('Ann5'!$CL$6:$EM$6=N3)*('Ann5'!$CL$4:$EM$4))</f>
        <v>0</v>
      </c>
      <c r="O28" s="392">
        <f ca="1">SUMPRODUCT(('Ann5'!$CL$6:$EM$6=O3)*('Ann5'!$CL$4:$EM$4))</f>
        <v>0</v>
      </c>
      <c r="P28" s="392">
        <f ca="1">SUMPRODUCT(('Ann5'!$CL$6:$EM$6=P3)*('Ann5'!$CL$4:$EM$4))</f>
        <v>0</v>
      </c>
      <c r="Q28" s="392">
        <f ca="1">SUMPRODUCT(('Ann5'!$CL$6:$EM$6=Q3)*('Ann5'!$CL$4:$EM$4))</f>
        <v>0</v>
      </c>
      <c r="R28" s="392">
        <f ca="1">SUMPRODUCT(('Ann5'!$CL$6:$EM$6=R3)*('Ann5'!$CL$4:$EM$4))</f>
        <v>0</v>
      </c>
      <c r="S28" s="392">
        <f ca="1">SUMPRODUCT(('Ann5'!$CL$6:$EM$6=S3)*('Ann5'!$CL$4:$EM$4))</f>
        <v>0</v>
      </c>
      <c r="T28" s="392">
        <f ca="1">SUMPRODUCT(('Ann5'!$CL$6:$EM$6=T3)*('Ann5'!$CL$4:$EM$4))</f>
        <v>0</v>
      </c>
      <c r="U28" s="392">
        <f ca="1">SUMPRODUCT(('Ann5'!$CL$6:$EM$6=U3)*('Ann5'!$CL$4:$EM$4))</f>
        <v>0</v>
      </c>
      <c r="V28" s="392">
        <f ca="1">SUMPRODUCT(('Ann5'!$CL$6:$EM$6=V3)*('Ann5'!$CL$4:$EM$4))</f>
        <v>0</v>
      </c>
      <c r="W28" s="392">
        <f ca="1">SUMPRODUCT(('Ann5'!$CL$6:$EM$6=W3)*('Ann5'!$CL$4:$EM$4))</f>
        <v>0</v>
      </c>
      <c r="X28" s="392">
        <f ca="1">SUMPRODUCT(('Ann5'!$CL$6:$EM$6=X3)*('Ann5'!$CL$4:$EM$4))</f>
        <v>0</v>
      </c>
      <c r="Y28" s="392">
        <f ca="1">SUMPRODUCT(('Ann5'!$CL$6:$EM$6=Y3)*('Ann5'!$CL$4:$EM$4))</f>
        <v>0</v>
      </c>
      <c r="Z28" s="392">
        <f ca="1">SUMPRODUCT(('Ann5'!$CL$6:$EM$6=Z3)*('Ann5'!$CL$4:$EM$4))</f>
        <v>0</v>
      </c>
      <c r="AA28" s="392">
        <f ca="1">SUMPRODUCT(('Ann5'!$CL$6:$EM$6=AA3)*('Ann5'!$CL$4:$EM$4))</f>
        <v>0</v>
      </c>
      <c r="AB28" s="392">
        <f ca="1">SUMPRODUCT(('Ann5'!$CL$6:$EM$6=AB3)*('Ann5'!$CL$4:$EM$4))</f>
        <v>0</v>
      </c>
      <c r="AC28" s="392">
        <f ca="1">SUMPRODUCT(('Ann5'!$CL$6:$EM$6=AC3)*('Ann5'!$CL$4:$EM$4))</f>
        <v>0</v>
      </c>
      <c r="AD28" s="392">
        <f ca="1">SUMPRODUCT(('Ann5'!$CL$6:$EM$6=AD3)*('Ann5'!$CL$4:$EM$4))</f>
        <v>0</v>
      </c>
      <c r="AE28" s="392">
        <f ca="1">SUMPRODUCT(('Ann5'!$CL$6:$EM$6=AE3)*('Ann5'!$CL$4:$EM$4))</f>
        <v>0</v>
      </c>
      <c r="AF28" s="392">
        <f ca="1">SUMPRODUCT(('Ann5'!$CL$6:$EM$6=AF3)*('Ann5'!$CL$4:$EM$4))</f>
        <v>0</v>
      </c>
      <c r="AG28" s="392">
        <f ca="1">SUMPRODUCT(('Ann5'!$CL$6:$EM$6=AG3)*('Ann5'!$CL$4:$EM$4))</f>
        <v>0</v>
      </c>
      <c r="AH28" s="392">
        <f ca="1">SUMPRODUCT(('Ann5'!$CL$6:$EM$6=AH3)*('Ann5'!$CL$4:$EM$4))</f>
        <v>0</v>
      </c>
      <c r="AI28" s="392">
        <f ca="1">SUMPRODUCT(('Ann5'!$CL$6:$EM$6=AI3)*('Ann5'!$CL$4:$EM$4))</f>
        <v>0</v>
      </c>
      <c r="AJ28" s="392">
        <f ca="1">SUMPRODUCT(('Ann5'!$CL$6:$EM$6=AJ3)*('Ann5'!$CL$4:$EM$4))</f>
        <v>0</v>
      </c>
      <c r="AK28" s="392">
        <f ca="1">SUMPRODUCT(('Ann5'!$CL$6:$EM$6=AK3)*('Ann5'!$CL$4:$EM$4))</f>
        <v>0</v>
      </c>
      <c r="AL28" s="392">
        <f ca="1">SUMPRODUCT(('Ann5'!$CL$6:$EM$6=AL3)*('Ann5'!$CL$4:$EM$4))</f>
        <v>0</v>
      </c>
      <c r="AM28" s="392">
        <f ca="1">SUMPRODUCT(('Ann5'!$CL$6:$EM$6=AM3)*('Ann5'!$CL$4:$EM$4))</f>
        <v>0</v>
      </c>
      <c r="AN28" s="392">
        <f ca="1">SUMPRODUCT(('Ann5'!$CL$6:$EM$6=AN3)*('Ann5'!$CL$4:$EM$4))</f>
        <v>0</v>
      </c>
      <c r="AO28" s="392">
        <f ca="1">SUMPRODUCT(('Ann5'!$CL$6:$EM$6=AO3)*('Ann5'!$CL$4:$EM$4))</f>
        <v>0</v>
      </c>
      <c r="AP28" s="392">
        <f ca="1">SUMPRODUCT(('Ann5'!$CL$6:$EM$6=AP3)*('Ann5'!$CL$4:$EM$4))</f>
        <v>0</v>
      </c>
      <c r="AQ28" s="392">
        <f ca="1">SUMPRODUCT(('Ann5'!$CL$6:$EM$6=AQ3)*('Ann5'!$CL$4:$EM$4))</f>
        <v>0</v>
      </c>
      <c r="AR28" s="392">
        <f ca="1">SUMPRODUCT(('Ann5'!$CL$6:$EM$6=AR3)*('Ann5'!$CL$4:$EM$4))</f>
        <v>0</v>
      </c>
      <c r="AS28" s="392">
        <f ca="1">SUMPRODUCT(('Ann5'!$CL$6:$EM$6=AS3)*('Ann5'!$CL$4:$EM$4))</f>
        <v>0</v>
      </c>
    </row>
    <row r="29" spans="1:45" ht="14.1" customHeight="1">
      <c r="A29" s="694" t="s">
        <v>426</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row>
    <row r="30" spans="1:45" ht="14.1" customHeight="1">
      <c r="A30" s="694" t="s">
        <v>427</v>
      </c>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row>
    <row r="31" spans="1:45" ht="14.1" customHeight="1">
      <c r="A31" s="694" t="s">
        <v>395</v>
      </c>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row>
    <row r="32" spans="1:45" ht="14.1" customHeight="1">
      <c r="A32" s="694" t="s">
        <v>450</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row>
    <row r="33" spans="1:45" ht="14.1" customHeight="1">
      <c r="A33" s="248" t="s">
        <v>139</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row>
    <row r="34" spans="1:45">
      <c r="A34" s="370" t="s">
        <v>275</v>
      </c>
      <c r="B34" s="392">
        <f>'Emprunts consolidés'!N3</f>
        <v>0</v>
      </c>
      <c r="C34" s="392">
        <f>'Emprunts consolidés'!O3</f>
        <v>0</v>
      </c>
      <c r="D34" s="392">
        <f>'Emprunts consolidés'!P3</f>
        <v>0</v>
      </c>
      <c r="E34" s="392">
        <f>'Emprunts consolidés'!Q3</f>
        <v>0</v>
      </c>
      <c r="F34" s="392">
        <f>'Emprunts consolidés'!R3</f>
        <v>0</v>
      </c>
      <c r="G34" s="392">
        <f>'Emprunts consolidés'!S3</f>
        <v>0</v>
      </c>
      <c r="H34" s="392">
        <f>'Emprunts consolidés'!T3</f>
        <v>0</v>
      </c>
      <c r="I34" s="392">
        <f>'Emprunts consolidés'!U3</f>
        <v>0</v>
      </c>
      <c r="J34" s="392">
        <f>'Emprunts consolidés'!V3</f>
        <v>0</v>
      </c>
      <c r="K34" s="392">
        <f>'Emprunts consolidés'!W3</f>
        <v>0</v>
      </c>
      <c r="L34" s="392">
        <f>'Emprunts consolidés'!X3</f>
        <v>0</v>
      </c>
      <c r="M34" s="392">
        <f>'Emprunts consolidés'!Y3</f>
        <v>0</v>
      </c>
      <c r="N34" s="392">
        <f>'Emprunts consolidés'!Z3</f>
        <v>0</v>
      </c>
      <c r="O34" s="392">
        <f>'Emprunts consolidés'!AA3</f>
        <v>0</v>
      </c>
      <c r="P34" s="392">
        <f>'Emprunts consolidés'!AB3</f>
        <v>0</v>
      </c>
      <c r="Q34" s="392">
        <f>'Emprunts consolidés'!AC3</f>
        <v>0</v>
      </c>
      <c r="R34" s="392">
        <f>'Emprunts consolidés'!AD3</f>
        <v>0</v>
      </c>
      <c r="S34" s="392">
        <f>'Emprunts consolidés'!AE3</f>
        <v>0</v>
      </c>
      <c r="T34" s="392">
        <f>'Emprunts consolidés'!AF3</f>
        <v>0</v>
      </c>
      <c r="U34" s="392">
        <f>'Emprunts consolidés'!AG3</f>
        <v>0</v>
      </c>
      <c r="V34" s="392">
        <f>'Emprunts consolidés'!AH3</f>
        <v>0</v>
      </c>
      <c r="W34" s="392">
        <f>'Emprunts consolidés'!AI3</f>
        <v>0</v>
      </c>
      <c r="X34" s="392">
        <f>'Emprunts consolidés'!AJ3</f>
        <v>0</v>
      </c>
      <c r="Y34" s="392">
        <f>'Emprunts consolidés'!AK3</f>
        <v>0</v>
      </c>
      <c r="Z34" s="392">
        <f>'Emprunts consolidés'!AL3</f>
        <v>0</v>
      </c>
      <c r="AA34" s="392">
        <f>'Emprunts consolidés'!AM3</f>
        <v>0</v>
      </c>
      <c r="AB34" s="392">
        <f>'Emprunts consolidés'!AN3</f>
        <v>0</v>
      </c>
      <c r="AC34" s="392">
        <f>'Emprunts consolidés'!AO3</f>
        <v>0</v>
      </c>
      <c r="AD34" s="392">
        <f>'Emprunts consolidés'!AP3</f>
        <v>0</v>
      </c>
      <c r="AE34" s="392">
        <f>'Emprunts consolidés'!AQ3</f>
        <v>0</v>
      </c>
      <c r="AF34" s="392">
        <f>'Emprunts consolidés'!AR3</f>
        <v>0</v>
      </c>
      <c r="AG34" s="392">
        <f>'Emprunts consolidés'!AS3</f>
        <v>0</v>
      </c>
      <c r="AH34" s="392">
        <f>'Emprunts consolidés'!AT3</f>
        <v>0</v>
      </c>
      <c r="AI34" s="392">
        <f>'Emprunts consolidés'!AU3</f>
        <v>0</v>
      </c>
      <c r="AJ34" s="392">
        <f>'Emprunts consolidés'!AV3</f>
        <v>0</v>
      </c>
      <c r="AK34" s="392">
        <f>'Emprunts consolidés'!AW3</f>
        <v>0</v>
      </c>
      <c r="AL34" s="392">
        <f>'Emprunts consolidés'!AX3</f>
        <v>0</v>
      </c>
      <c r="AM34" s="392">
        <f>'Emprunts consolidés'!AY3</f>
        <v>0</v>
      </c>
      <c r="AN34" s="392">
        <f>'Emprunts consolidés'!AZ3</f>
        <v>0</v>
      </c>
      <c r="AO34" s="392">
        <f>'Emprunts consolidés'!BA3</f>
        <v>0</v>
      </c>
      <c r="AP34" s="392">
        <f>'Emprunts consolidés'!BB3</f>
        <v>0</v>
      </c>
      <c r="AQ34" s="392">
        <f>'Emprunts consolidés'!BC3</f>
        <v>0</v>
      </c>
      <c r="AR34" s="392">
        <f>'Emprunts consolidés'!BD3</f>
        <v>0</v>
      </c>
      <c r="AS34" s="392">
        <f>'Emprunts consolidés'!BE3</f>
        <v>0</v>
      </c>
    </row>
    <row r="35" spans="1:45">
      <c r="A35" s="370" t="s">
        <v>276</v>
      </c>
      <c r="B35" s="392">
        <f>SUMPRODUCT((YEAR('Ann5'!$D$8:$D$142)=B3)*('Ann5'!$C$8:$C$142))</f>
        <v>0</v>
      </c>
      <c r="C35" s="392">
        <f>SUMPRODUCT((YEAR('Ann5'!$D$8:$D$142)=C3)*('Ann5'!$C$8:$C$142))</f>
        <v>0</v>
      </c>
      <c r="D35" s="392">
        <f>SUMPRODUCT((YEAR('Ann5'!$D$8:$D$142)=D3)*('Ann5'!$C$8:$C$142))</f>
        <v>0</v>
      </c>
      <c r="E35" s="392">
        <f>SUMPRODUCT((YEAR('Ann5'!$D$8:$D$142)=E3)*('Ann5'!$C$8:$C$142))</f>
        <v>0</v>
      </c>
      <c r="F35" s="392">
        <f>SUMPRODUCT((YEAR('Ann5'!$D$8:$D$142)=F3)*('Ann5'!$C$8:$C$142))</f>
        <v>0</v>
      </c>
      <c r="G35" s="392">
        <f>SUMPRODUCT((YEAR('Ann5'!$D$8:$D$142)=G3)*('Ann5'!$C$8:$C$142))</f>
        <v>0</v>
      </c>
      <c r="H35" s="392">
        <f>SUMPRODUCT((YEAR('Ann5'!$D$8:$D$142)=H3)*('Ann5'!$C$8:$C$142))</f>
        <v>0</v>
      </c>
      <c r="I35" s="392">
        <f>SUMPRODUCT((YEAR('Ann5'!$D$8:$D$142)=I3)*('Ann5'!$C$8:$C$142))</f>
        <v>0</v>
      </c>
      <c r="J35" s="392">
        <f>SUMPRODUCT((YEAR('Ann5'!$D$8:$D$142)=J3)*('Ann5'!$C$8:$C$142))</f>
        <v>0</v>
      </c>
      <c r="K35" s="392">
        <f>SUMPRODUCT((YEAR('Ann5'!$D$8:$D$142)=K3)*('Ann5'!$C$8:$C$142))</f>
        <v>0</v>
      </c>
      <c r="L35" s="392">
        <f>SUMPRODUCT((YEAR('Ann5'!$D$8:$D$142)=L3)*('Ann5'!$C$8:$C$142))</f>
        <v>0</v>
      </c>
      <c r="M35" s="392">
        <f>SUMPRODUCT((YEAR('Ann5'!$D$8:$D$142)=M3)*('Ann5'!$C$8:$C$142))</f>
        <v>0</v>
      </c>
      <c r="N35" s="392">
        <f>SUMPRODUCT((YEAR('Ann5'!$D$8:$D$142)=N3)*('Ann5'!$C$8:$C$142))</f>
        <v>0</v>
      </c>
      <c r="O35" s="392">
        <f>SUMPRODUCT((YEAR('Ann5'!$D$8:$D$142)=O3)*('Ann5'!$C$8:$C$142))</f>
        <v>0</v>
      </c>
      <c r="P35" s="392">
        <f>SUMPRODUCT((YEAR('Ann5'!$D$8:$D$142)=P3)*('Ann5'!$C$8:$C$142))</f>
        <v>0</v>
      </c>
      <c r="Q35" s="392">
        <f>SUMPRODUCT((YEAR('Ann5'!$D$8:$D$142)=Q3)*('Ann5'!$C$8:$C$142))</f>
        <v>0</v>
      </c>
      <c r="R35" s="392">
        <f>SUMPRODUCT((YEAR('Ann5'!$D$8:$D$142)=R3)*('Ann5'!$C$8:$C$142))</f>
        <v>0</v>
      </c>
      <c r="S35" s="392">
        <f>SUMPRODUCT((YEAR('Ann5'!$D$8:$D$142)=S3)*('Ann5'!$C$8:$C$142))</f>
        <v>0</v>
      </c>
      <c r="T35" s="392">
        <f>SUMPRODUCT((YEAR('Ann5'!$D$8:$D$142)=T3)*('Ann5'!$C$8:$C$142))</f>
        <v>0</v>
      </c>
      <c r="U35" s="392">
        <f>SUMPRODUCT((YEAR('Ann5'!$D$8:$D$142)=U3)*('Ann5'!$C$8:$C$142))</f>
        <v>0</v>
      </c>
      <c r="V35" s="392">
        <f>SUMPRODUCT((YEAR('Ann5'!$D$8:$D$142)=V3)*('Ann5'!$C$8:$C$142))</f>
        <v>0</v>
      </c>
      <c r="W35" s="392">
        <f>SUMPRODUCT((YEAR('Ann5'!$D$8:$D$142)=W3)*('Ann5'!$C$8:$C$142))</f>
        <v>0</v>
      </c>
      <c r="X35" s="392">
        <f>SUMPRODUCT((YEAR('Ann5'!$D$8:$D$142)=X3)*('Ann5'!$C$8:$C$142))</f>
        <v>0</v>
      </c>
      <c r="Y35" s="392">
        <f>SUMPRODUCT((YEAR('Ann5'!$D$8:$D$142)=Y3)*('Ann5'!$C$8:$C$142))</f>
        <v>0</v>
      </c>
      <c r="Z35" s="392">
        <f>SUMPRODUCT((YEAR('Ann5'!$D$8:$D$142)=Z3)*('Ann5'!$C$8:$C$142))</f>
        <v>0</v>
      </c>
      <c r="AA35" s="392">
        <f>SUMPRODUCT((YEAR('Ann5'!$D$8:$D$142)=AA3)*('Ann5'!$C$8:$C$142))</f>
        <v>0</v>
      </c>
      <c r="AB35" s="392">
        <f>SUMPRODUCT((YEAR('Ann5'!$D$8:$D$142)=AB3)*('Ann5'!$C$8:$C$142))</f>
        <v>0</v>
      </c>
      <c r="AC35" s="392">
        <f>SUMPRODUCT((YEAR('Ann5'!$D$8:$D$142)=AC3)*('Ann5'!$C$8:$C$142))</f>
        <v>0</v>
      </c>
      <c r="AD35" s="392">
        <f>SUMPRODUCT((YEAR('Ann5'!$D$8:$D$142)=AD3)*('Ann5'!$C$8:$C$142))</f>
        <v>0</v>
      </c>
      <c r="AE35" s="392">
        <f>SUMPRODUCT((YEAR('Ann5'!$D$8:$D$142)=AE3)*('Ann5'!$C$8:$C$142))</f>
        <v>0</v>
      </c>
      <c r="AF35" s="392">
        <f>SUMPRODUCT((YEAR('Ann5'!$D$8:$D$142)=AF3)*('Ann5'!$C$8:$C$142))</f>
        <v>0</v>
      </c>
      <c r="AG35" s="392">
        <f>SUMPRODUCT((YEAR('Ann5'!$D$8:$D$142)=AG3)*('Ann5'!$C$8:$C$142))</f>
        <v>0</v>
      </c>
      <c r="AH35" s="392">
        <f>SUMPRODUCT((YEAR('Ann5'!$D$8:$D$142)=AH3)*('Ann5'!$C$8:$C$142))</f>
        <v>0</v>
      </c>
      <c r="AI35" s="392">
        <f>SUMPRODUCT((YEAR('Ann5'!$D$8:$D$142)=AI3)*('Ann5'!$C$8:$C$142))</f>
        <v>0</v>
      </c>
      <c r="AJ35" s="392">
        <f>SUMPRODUCT((YEAR('Ann5'!$D$8:$D$142)=AJ3)*('Ann5'!$C$8:$C$142))</f>
        <v>0</v>
      </c>
      <c r="AK35" s="392">
        <f>SUMPRODUCT((YEAR('Ann5'!$D$8:$D$142)=AK3)*('Ann5'!$C$8:$C$142))</f>
        <v>0</v>
      </c>
      <c r="AL35" s="392">
        <f>SUMPRODUCT((YEAR('Ann5'!$D$8:$D$142)=AL3)*('Ann5'!$C$8:$C$142))</f>
        <v>0</v>
      </c>
      <c r="AM35" s="392">
        <f>SUMPRODUCT((YEAR('Ann5'!$D$8:$D$142)=AM3)*('Ann5'!$C$8:$C$142))</f>
        <v>0</v>
      </c>
      <c r="AN35" s="392">
        <f>SUMPRODUCT((YEAR('Ann5'!$D$8:$D$142)=AN3)*('Ann5'!$C$8:$C$142))</f>
        <v>0</v>
      </c>
      <c r="AO35" s="392">
        <f>SUMPRODUCT((YEAR('Ann5'!$D$8:$D$142)=AO3)*('Ann5'!$C$8:$C$142))</f>
        <v>0</v>
      </c>
      <c r="AP35" s="392">
        <f>SUMPRODUCT((YEAR('Ann5'!$D$8:$D$142)=AP3)*('Ann5'!$C$8:$C$142))</f>
        <v>0</v>
      </c>
      <c r="AQ35" s="392">
        <f>SUMPRODUCT((YEAR('Ann5'!$D$8:$D$142)=AQ3)*('Ann5'!$C$8:$C$142))</f>
        <v>0</v>
      </c>
      <c r="AR35" s="392">
        <f>SUMPRODUCT((YEAR('Ann5'!$D$8:$D$142)=AR3)*('Ann5'!$C$8:$C$142))</f>
        <v>0</v>
      </c>
      <c r="AS35" s="392">
        <f>SUMPRODUCT((YEAR('Ann5'!$D$8:$D$142)=AS3)*('Ann5'!$C$8:$C$142))</f>
        <v>0</v>
      </c>
    </row>
    <row r="36" spans="1:45">
      <c r="A36" s="249" t="s">
        <v>134</v>
      </c>
      <c r="B36" s="391"/>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row>
    <row r="37" spans="1:45" ht="14.1" customHeight="1">
      <c r="A37" s="249" t="s">
        <v>135</v>
      </c>
      <c r="B37" s="391"/>
      <c r="C37" s="391"/>
      <c r="D37" s="391"/>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row>
    <row r="38" spans="1:45" ht="14.1" customHeight="1">
      <c r="A38" s="249" t="s">
        <v>136</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row>
    <row r="39" spans="1:45" ht="14.1" customHeight="1">
      <c r="A39" s="249" t="s">
        <v>140</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row>
    <row r="40" spans="1:45" ht="14.1" customHeight="1">
      <c r="A40" s="249" t="s">
        <v>141</v>
      </c>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row>
    <row r="41" spans="1:45" ht="12.75" customHeight="1">
      <c r="A41" s="246" t="s">
        <v>142</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row>
    <row r="42" spans="1:45">
      <c r="A42" s="250" t="s">
        <v>82</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row>
    <row r="43" spans="1:45">
      <c r="A43" s="104"/>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row>
    <row r="44" spans="1:45">
      <c r="A44" s="251" t="s">
        <v>295</v>
      </c>
      <c r="B44" s="393">
        <f ca="1">SUM(B26:B35,B41:B43)</f>
        <v>0</v>
      </c>
      <c r="C44" s="393">
        <f t="shared" ref="C44:AS44" ca="1" si="3">SUM(C26:C35,C41:C43)</f>
        <v>0</v>
      </c>
      <c r="D44" s="393">
        <f t="shared" ca="1" si="3"/>
        <v>0</v>
      </c>
      <c r="E44" s="393">
        <f t="shared" ca="1" si="3"/>
        <v>0</v>
      </c>
      <c r="F44" s="393">
        <f t="shared" ca="1" si="3"/>
        <v>0</v>
      </c>
      <c r="G44" s="393">
        <f t="shared" ca="1" si="3"/>
        <v>0</v>
      </c>
      <c r="H44" s="393">
        <f t="shared" ca="1" si="3"/>
        <v>0</v>
      </c>
      <c r="I44" s="393">
        <f t="shared" ca="1" si="3"/>
        <v>0</v>
      </c>
      <c r="J44" s="393">
        <f t="shared" ca="1" si="3"/>
        <v>0</v>
      </c>
      <c r="K44" s="393">
        <f t="shared" ca="1" si="3"/>
        <v>0</v>
      </c>
      <c r="L44" s="393">
        <f t="shared" ca="1" si="3"/>
        <v>0</v>
      </c>
      <c r="M44" s="393">
        <f t="shared" ca="1" si="3"/>
        <v>0</v>
      </c>
      <c r="N44" s="393">
        <f t="shared" ca="1" si="3"/>
        <v>0</v>
      </c>
      <c r="O44" s="393">
        <f t="shared" ca="1" si="3"/>
        <v>0</v>
      </c>
      <c r="P44" s="393">
        <f t="shared" ca="1" si="3"/>
        <v>0</v>
      </c>
      <c r="Q44" s="393">
        <f t="shared" ca="1" si="3"/>
        <v>0</v>
      </c>
      <c r="R44" s="393">
        <f t="shared" ca="1" si="3"/>
        <v>0</v>
      </c>
      <c r="S44" s="393">
        <f t="shared" ca="1" si="3"/>
        <v>0</v>
      </c>
      <c r="T44" s="393">
        <f t="shared" ca="1" si="3"/>
        <v>0</v>
      </c>
      <c r="U44" s="393">
        <f t="shared" ca="1" si="3"/>
        <v>0</v>
      </c>
      <c r="V44" s="393">
        <f t="shared" ca="1" si="3"/>
        <v>0</v>
      </c>
      <c r="W44" s="393">
        <f t="shared" ca="1" si="3"/>
        <v>0</v>
      </c>
      <c r="X44" s="393">
        <f t="shared" ca="1" si="3"/>
        <v>0</v>
      </c>
      <c r="Y44" s="393">
        <f t="shared" ca="1" si="3"/>
        <v>0</v>
      </c>
      <c r="Z44" s="393">
        <f t="shared" ca="1" si="3"/>
        <v>0</v>
      </c>
      <c r="AA44" s="393">
        <f t="shared" ca="1" si="3"/>
        <v>0</v>
      </c>
      <c r="AB44" s="393">
        <f t="shared" ca="1" si="3"/>
        <v>0</v>
      </c>
      <c r="AC44" s="393">
        <f t="shared" ca="1" si="3"/>
        <v>0</v>
      </c>
      <c r="AD44" s="393">
        <f t="shared" ca="1" si="3"/>
        <v>0</v>
      </c>
      <c r="AE44" s="393">
        <f t="shared" ca="1" si="3"/>
        <v>0</v>
      </c>
      <c r="AF44" s="393">
        <f t="shared" ca="1" si="3"/>
        <v>0</v>
      </c>
      <c r="AG44" s="393">
        <f t="shared" ca="1" si="3"/>
        <v>0</v>
      </c>
      <c r="AH44" s="393">
        <f t="shared" ca="1" si="3"/>
        <v>0</v>
      </c>
      <c r="AI44" s="393">
        <f t="shared" ca="1" si="3"/>
        <v>0</v>
      </c>
      <c r="AJ44" s="393">
        <f t="shared" ca="1" si="3"/>
        <v>0</v>
      </c>
      <c r="AK44" s="393">
        <f t="shared" ca="1" si="3"/>
        <v>0</v>
      </c>
      <c r="AL44" s="393">
        <f t="shared" ca="1" si="3"/>
        <v>0</v>
      </c>
      <c r="AM44" s="393">
        <f t="shared" ca="1" si="3"/>
        <v>0</v>
      </c>
      <c r="AN44" s="393">
        <f t="shared" ca="1" si="3"/>
        <v>0</v>
      </c>
      <c r="AO44" s="393">
        <f t="shared" ca="1" si="3"/>
        <v>0</v>
      </c>
      <c r="AP44" s="393">
        <f t="shared" ca="1" si="3"/>
        <v>0</v>
      </c>
      <c r="AQ44" s="393">
        <f t="shared" ca="1" si="3"/>
        <v>0</v>
      </c>
      <c r="AR44" s="393">
        <f t="shared" ca="1" si="3"/>
        <v>0</v>
      </c>
      <c r="AS44" s="393">
        <f t="shared" ca="1" si="3"/>
        <v>0</v>
      </c>
    </row>
    <row r="45" spans="1:45" ht="18.75" customHeight="1" thickBot="1">
      <c r="A45" s="105"/>
      <c r="B45" s="395"/>
      <c r="C45" s="395"/>
      <c r="D45" s="395"/>
      <c r="E45" s="395"/>
      <c r="F45" s="395"/>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row>
    <row r="46" spans="1:45" ht="18.75" customHeight="1">
      <c r="A46" s="106" t="s">
        <v>143</v>
      </c>
      <c r="B46" s="397">
        <f t="shared" ref="B46:G46" ca="1" si="4">B25-B44</f>
        <v>0</v>
      </c>
      <c r="C46" s="397">
        <f t="shared" ca="1" si="4"/>
        <v>0</v>
      </c>
      <c r="D46" s="397">
        <f t="shared" ca="1" si="4"/>
        <v>0</v>
      </c>
      <c r="E46" s="397">
        <f t="shared" ca="1" si="4"/>
        <v>0</v>
      </c>
      <c r="F46" s="397">
        <f t="shared" ca="1" si="4"/>
        <v>0</v>
      </c>
      <c r="G46" s="398">
        <f t="shared" ca="1" si="4"/>
        <v>0</v>
      </c>
      <c r="H46" s="398">
        <f t="shared" ref="H46:AE46" ca="1" si="5">H25-H44</f>
        <v>0</v>
      </c>
      <c r="I46" s="398">
        <f t="shared" ca="1" si="5"/>
        <v>0</v>
      </c>
      <c r="J46" s="398">
        <f t="shared" ca="1" si="5"/>
        <v>0</v>
      </c>
      <c r="K46" s="398">
        <f t="shared" ca="1" si="5"/>
        <v>0</v>
      </c>
      <c r="L46" s="398">
        <f t="shared" ca="1" si="5"/>
        <v>0</v>
      </c>
      <c r="M46" s="398">
        <f t="shared" ca="1" si="5"/>
        <v>0</v>
      </c>
      <c r="N46" s="398">
        <f t="shared" ca="1" si="5"/>
        <v>0</v>
      </c>
      <c r="O46" s="398">
        <f t="shared" ca="1" si="5"/>
        <v>0</v>
      </c>
      <c r="P46" s="398">
        <f t="shared" ca="1" si="5"/>
        <v>0</v>
      </c>
      <c r="Q46" s="398">
        <f t="shared" ca="1" si="5"/>
        <v>0</v>
      </c>
      <c r="R46" s="398">
        <f t="shared" ca="1" si="5"/>
        <v>0</v>
      </c>
      <c r="S46" s="398">
        <f t="shared" ca="1" si="5"/>
        <v>0</v>
      </c>
      <c r="T46" s="398">
        <f t="shared" ca="1" si="5"/>
        <v>0</v>
      </c>
      <c r="U46" s="398">
        <f t="shared" ca="1" si="5"/>
        <v>0</v>
      </c>
      <c r="V46" s="398">
        <f t="shared" ca="1" si="5"/>
        <v>0</v>
      </c>
      <c r="W46" s="398">
        <f t="shared" ca="1" si="5"/>
        <v>0</v>
      </c>
      <c r="X46" s="398">
        <f t="shared" ca="1" si="5"/>
        <v>0</v>
      </c>
      <c r="Y46" s="398">
        <f t="shared" ca="1" si="5"/>
        <v>0</v>
      </c>
      <c r="Z46" s="398">
        <f t="shared" ca="1" si="5"/>
        <v>0</v>
      </c>
      <c r="AA46" s="398">
        <f t="shared" ca="1" si="5"/>
        <v>0</v>
      </c>
      <c r="AB46" s="398">
        <f t="shared" ca="1" si="5"/>
        <v>0</v>
      </c>
      <c r="AC46" s="398">
        <f t="shared" ca="1" si="5"/>
        <v>0</v>
      </c>
      <c r="AD46" s="398">
        <f t="shared" ca="1" si="5"/>
        <v>0</v>
      </c>
      <c r="AE46" s="398">
        <f t="shared" ca="1" si="5"/>
        <v>0</v>
      </c>
      <c r="AF46" s="398">
        <f t="shared" ref="AF46:AS46" ca="1" si="6">AF25-AF44</f>
        <v>0</v>
      </c>
      <c r="AG46" s="398">
        <f t="shared" ca="1" si="6"/>
        <v>0</v>
      </c>
      <c r="AH46" s="398">
        <f t="shared" ca="1" si="6"/>
        <v>0</v>
      </c>
      <c r="AI46" s="398">
        <f t="shared" ca="1" si="6"/>
        <v>0</v>
      </c>
      <c r="AJ46" s="398">
        <f t="shared" ca="1" si="6"/>
        <v>0</v>
      </c>
      <c r="AK46" s="398">
        <f t="shared" ca="1" si="6"/>
        <v>0</v>
      </c>
      <c r="AL46" s="398">
        <f t="shared" ca="1" si="6"/>
        <v>0</v>
      </c>
      <c r="AM46" s="398">
        <f t="shared" ca="1" si="6"/>
        <v>0</v>
      </c>
      <c r="AN46" s="398">
        <f t="shared" ca="1" si="6"/>
        <v>0</v>
      </c>
      <c r="AO46" s="398">
        <f t="shared" ca="1" si="6"/>
        <v>0</v>
      </c>
      <c r="AP46" s="398">
        <f t="shared" ca="1" si="6"/>
        <v>0</v>
      </c>
      <c r="AQ46" s="398">
        <f t="shared" ca="1" si="6"/>
        <v>0</v>
      </c>
      <c r="AR46" s="398">
        <f t="shared" ca="1" si="6"/>
        <v>0</v>
      </c>
      <c r="AS46" s="398">
        <f t="shared" ca="1" si="6"/>
        <v>0</v>
      </c>
    </row>
    <row r="47" spans="1:45" ht="21.2" customHeight="1">
      <c r="A47" s="107" t="s">
        <v>144</v>
      </c>
      <c r="B47" s="399">
        <f>'Ann8'!I21-'Ann8'!D21</f>
        <v>0</v>
      </c>
      <c r="C47" s="399">
        <f ca="1">B48</f>
        <v>0</v>
      </c>
      <c r="D47" s="399">
        <f ca="1">C48</f>
        <v>0</v>
      </c>
      <c r="E47" s="399">
        <f ca="1">D48</f>
        <v>0</v>
      </c>
      <c r="F47" s="399">
        <f ca="1">E48</f>
        <v>0</v>
      </c>
      <c r="G47" s="400">
        <f ca="1">F48</f>
        <v>0</v>
      </c>
      <c r="H47" s="400">
        <f t="shared" ref="H47:AE47" ca="1" si="7">G48</f>
        <v>0</v>
      </c>
      <c r="I47" s="400">
        <f t="shared" ca="1" si="7"/>
        <v>0</v>
      </c>
      <c r="J47" s="400">
        <f t="shared" ca="1" si="7"/>
        <v>0</v>
      </c>
      <c r="K47" s="400">
        <f t="shared" ca="1" si="7"/>
        <v>0</v>
      </c>
      <c r="L47" s="400">
        <f t="shared" ca="1" si="7"/>
        <v>0</v>
      </c>
      <c r="M47" s="400">
        <f t="shared" ca="1" si="7"/>
        <v>0</v>
      </c>
      <c r="N47" s="400">
        <f t="shared" ca="1" si="7"/>
        <v>0</v>
      </c>
      <c r="O47" s="400">
        <f t="shared" ca="1" si="7"/>
        <v>0</v>
      </c>
      <c r="P47" s="400">
        <f t="shared" ca="1" si="7"/>
        <v>0</v>
      </c>
      <c r="Q47" s="400">
        <f t="shared" ca="1" si="7"/>
        <v>0</v>
      </c>
      <c r="R47" s="400">
        <f t="shared" ca="1" si="7"/>
        <v>0</v>
      </c>
      <c r="S47" s="400">
        <f t="shared" ca="1" si="7"/>
        <v>0</v>
      </c>
      <c r="T47" s="400">
        <f t="shared" ca="1" si="7"/>
        <v>0</v>
      </c>
      <c r="U47" s="400">
        <f t="shared" ca="1" si="7"/>
        <v>0</v>
      </c>
      <c r="V47" s="400">
        <f t="shared" ca="1" si="7"/>
        <v>0</v>
      </c>
      <c r="W47" s="400">
        <f t="shared" ca="1" si="7"/>
        <v>0</v>
      </c>
      <c r="X47" s="400">
        <f t="shared" ca="1" si="7"/>
        <v>0</v>
      </c>
      <c r="Y47" s="400">
        <f t="shared" ca="1" si="7"/>
        <v>0</v>
      </c>
      <c r="Z47" s="400">
        <f t="shared" ca="1" si="7"/>
        <v>0</v>
      </c>
      <c r="AA47" s="400">
        <f t="shared" ca="1" si="7"/>
        <v>0</v>
      </c>
      <c r="AB47" s="400">
        <f t="shared" ca="1" si="7"/>
        <v>0</v>
      </c>
      <c r="AC47" s="400">
        <f t="shared" ca="1" si="7"/>
        <v>0</v>
      </c>
      <c r="AD47" s="400">
        <f t="shared" ca="1" si="7"/>
        <v>0</v>
      </c>
      <c r="AE47" s="400">
        <f t="shared" ca="1" si="7"/>
        <v>0</v>
      </c>
      <c r="AF47" s="400">
        <f t="shared" ref="AF47:AS47" ca="1" si="8">AE48</f>
        <v>0</v>
      </c>
      <c r="AG47" s="400">
        <f t="shared" ca="1" si="8"/>
        <v>0</v>
      </c>
      <c r="AH47" s="400">
        <f t="shared" ca="1" si="8"/>
        <v>0</v>
      </c>
      <c r="AI47" s="400">
        <f t="shared" ca="1" si="8"/>
        <v>0</v>
      </c>
      <c r="AJ47" s="400">
        <f t="shared" ca="1" si="8"/>
        <v>0</v>
      </c>
      <c r="AK47" s="400">
        <f t="shared" ca="1" si="8"/>
        <v>0</v>
      </c>
      <c r="AL47" s="400">
        <f t="shared" ca="1" si="8"/>
        <v>0</v>
      </c>
      <c r="AM47" s="400">
        <f t="shared" ca="1" si="8"/>
        <v>0</v>
      </c>
      <c r="AN47" s="400">
        <f t="shared" ca="1" si="8"/>
        <v>0</v>
      </c>
      <c r="AO47" s="400">
        <f t="shared" ca="1" si="8"/>
        <v>0</v>
      </c>
      <c r="AP47" s="400">
        <f t="shared" ca="1" si="8"/>
        <v>0</v>
      </c>
      <c r="AQ47" s="400">
        <f t="shared" ca="1" si="8"/>
        <v>0</v>
      </c>
      <c r="AR47" s="400">
        <f t="shared" ca="1" si="8"/>
        <v>0</v>
      </c>
      <c r="AS47" s="400">
        <f t="shared" ca="1" si="8"/>
        <v>0</v>
      </c>
    </row>
    <row r="48" spans="1:45" ht="24" customHeight="1" thickBot="1">
      <c r="A48" s="108" t="s">
        <v>145</v>
      </c>
      <c r="B48" s="401">
        <f ca="1">B47+B46</f>
        <v>0</v>
      </c>
      <c r="C48" s="401">
        <f ca="1">C47+C46</f>
        <v>0</v>
      </c>
      <c r="D48" s="401">
        <f ca="1">D46+D47</f>
        <v>0</v>
      </c>
      <c r="E48" s="401">
        <f ca="1">E46+E47</f>
        <v>0</v>
      </c>
      <c r="F48" s="401">
        <f ca="1">F46+F47</f>
        <v>0</v>
      </c>
      <c r="G48" s="402">
        <f ca="1">G46+G47</f>
        <v>0</v>
      </c>
      <c r="H48" s="402">
        <f t="shared" ref="H48:AE48" ca="1" si="9">H46+H47</f>
        <v>0</v>
      </c>
      <c r="I48" s="402">
        <f t="shared" ca="1" si="9"/>
        <v>0</v>
      </c>
      <c r="J48" s="402">
        <f t="shared" ca="1" si="9"/>
        <v>0</v>
      </c>
      <c r="K48" s="402">
        <f t="shared" ca="1" si="9"/>
        <v>0</v>
      </c>
      <c r="L48" s="402">
        <f t="shared" ca="1" si="9"/>
        <v>0</v>
      </c>
      <c r="M48" s="402">
        <f t="shared" ca="1" si="9"/>
        <v>0</v>
      </c>
      <c r="N48" s="402">
        <f t="shared" ca="1" si="9"/>
        <v>0</v>
      </c>
      <c r="O48" s="402">
        <f t="shared" ca="1" si="9"/>
        <v>0</v>
      </c>
      <c r="P48" s="402">
        <f t="shared" ca="1" si="9"/>
        <v>0</v>
      </c>
      <c r="Q48" s="402">
        <f t="shared" ca="1" si="9"/>
        <v>0</v>
      </c>
      <c r="R48" s="402">
        <f t="shared" ca="1" si="9"/>
        <v>0</v>
      </c>
      <c r="S48" s="402">
        <f t="shared" ca="1" si="9"/>
        <v>0</v>
      </c>
      <c r="T48" s="402">
        <f t="shared" ca="1" si="9"/>
        <v>0</v>
      </c>
      <c r="U48" s="402">
        <f t="shared" ca="1" si="9"/>
        <v>0</v>
      </c>
      <c r="V48" s="402">
        <f t="shared" ca="1" si="9"/>
        <v>0</v>
      </c>
      <c r="W48" s="402">
        <f t="shared" ca="1" si="9"/>
        <v>0</v>
      </c>
      <c r="X48" s="402">
        <f t="shared" ca="1" si="9"/>
        <v>0</v>
      </c>
      <c r="Y48" s="402">
        <f t="shared" ca="1" si="9"/>
        <v>0</v>
      </c>
      <c r="Z48" s="402">
        <f t="shared" ca="1" si="9"/>
        <v>0</v>
      </c>
      <c r="AA48" s="402">
        <f t="shared" ca="1" si="9"/>
        <v>0</v>
      </c>
      <c r="AB48" s="402">
        <f t="shared" ca="1" si="9"/>
        <v>0</v>
      </c>
      <c r="AC48" s="402">
        <f t="shared" ca="1" si="9"/>
        <v>0</v>
      </c>
      <c r="AD48" s="402">
        <f t="shared" ca="1" si="9"/>
        <v>0</v>
      </c>
      <c r="AE48" s="402">
        <f t="shared" ca="1" si="9"/>
        <v>0</v>
      </c>
      <c r="AF48" s="402">
        <f t="shared" ref="AF48:AS48" ca="1" si="10">AF46+AF47</f>
        <v>0</v>
      </c>
      <c r="AG48" s="402">
        <f t="shared" ca="1" si="10"/>
        <v>0</v>
      </c>
      <c r="AH48" s="402">
        <f t="shared" ca="1" si="10"/>
        <v>0</v>
      </c>
      <c r="AI48" s="402">
        <f t="shared" ca="1" si="10"/>
        <v>0</v>
      </c>
      <c r="AJ48" s="402">
        <f t="shared" ca="1" si="10"/>
        <v>0</v>
      </c>
      <c r="AK48" s="402">
        <f t="shared" ca="1" si="10"/>
        <v>0</v>
      </c>
      <c r="AL48" s="402">
        <f t="shared" ca="1" si="10"/>
        <v>0</v>
      </c>
      <c r="AM48" s="402">
        <f t="shared" ca="1" si="10"/>
        <v>0</v>
      </c>
      <c r="AN48" s="402">
        <f t="shared" ca="1" si="10"/>
        <v>0</v>
      </c>
      <c r="AO48" s="402">
        <f t="shared" ca="1" si="10"/>
        <v>0</v>
      </c>
      <c r="AP48" s="402">
        <f t="shared" ca="1" si="10"/>
        <v>0</v>
      </c>
      <c r="AQ48" s="402">
        <f t="shared" ca="1" si="10"/>
        <v>0</v>
      </c>
      <c r="AR48" s="402">
        <f t="shared" ca="1" si="10"/>
        <v>0</v>
      </c>
      <c r="AS48" s="402">
        <f t="shared" ca="1" si="10"/>
        <v>0</v>
      </c>
    </row>
    <row r="49" spans="1:45" ht="7.5" customHeight="1">
      <c r="A49" s="109"/>
      <c r="B49" s="403"/>
      <c r="C49" s="403"/>
      <c r="D49" s="403"/>
      <c r="E49" s="403"/>
      <c r="F49" s="403"/>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row>
    <row r="50" spans="1:45" ht="15">
      <c r="A50" s="110" t="s">
        <v>146</v>
      </c>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row>
    <row r="51" spans="1:45" ht="15">
      <c r="A51" s="102" t="s">
        <v>129</v>
      </c>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row>
    <row r="52" spans="1:45">
      <c r="A52" s="252" t="s">
        <v>428</v>
      </c>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row>
    <row r="53" spans="1:45" ht="13.7" customHeight="1">
      <c r="A53" s="252" t="s">
        <v>249</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row>
    <row r="54" spans="1:45">
      <c r="A54" s="253" t="s">
        <v>250</v>
      </c>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row>
    <row r="55" spans="1:45" ht="14.1" customHeight="1">
      <c r="A55" s="248" t="s">
        <v>147</v>
      </c>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row>
    <row r="56" spans="1:45">
      <c r="A56" s="253" t="s">
        <v>277</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row>
    <row r="57" spans="1:45" ht="14.1" customHeight="1">
      <c r="A57" s="250" t="s">
        <v>120</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row>
    <row r="58" spans="1:45">
      <c r="A58" s="251" t="s">
        <v>296</v>
      </c>
      <c r="B58" s="393">
        <f t="shared" ref="B58:G58" si="11">SUM(B50:B57)</f>
        <v>0</v>
      </c>
      <c r="C58" s="393">
        <f t="shared" si="11"/>
        <v>0</v>
      </c>
      <c r="D58" s="393">
        <f t="shared" si="11"/>
        <v>0</v>
      </c>
      <c r="E58" s="393">
        <f t="shared" si="11"/>
        <v>0</v>
      </c>
      <c r="F58" s="393">
        <f t="shared" si="11"/>
        <v>0</v>
      </c>
      <c r="G58" s="393">
        <f t="shared" si="11"/>
        <v>0</v>
      </c>
      <c r="H58" s="393">
        <f t="shared" ref="H58:AE58" si="12">SUM(H50:H57)</f>
        <v>0</v>
      </c>
      <c r="I58" s="393">
        <f t="shared" si="12"/>
        <v>0</v>
      </c>
      <c r="J58" s="393">
        <f t="shared" si="12"/>
        <v>0</v>
      </c>
      <c r="K58" s="393">
        <f t="shared" si="12"/>
        <v>0</v>
      </c>
      <c r="L58" s="393">
        <f t="shared" si="12"/>
        <v>0</v>
      </c>
      <c r="M58" s="393">
        <f t="shared" si="12"/>
        <v>0</v>
      </c>
      <c r="N58" s="393">
        <f t="shared" si="12"/>
        <v>0</v>
      </c>
      <c r="O58" s="393">
        <f t="shared" si="12"/>
        <v>0</v>
      </c>
      <c r="P58" s="393">
        <f t="shared" si="12"/>
        <v>0</v>
      </c>
      <c r="Q58" s="393">
        <f t="shared" si="12"/>
        <v>0</v>
      </c>
      <c r="R58" s="393">
        <f t="shared" si="12"/>
        <v>0</v>
      </c>
      <c r="S58" s="393">
        <f t="shared" si="12"/>
        <v>0</v>
      </c>
      <c r="T58" s="393">
        <f t="shared" si="12"/>
        <v>0</v>
      </c>
      <c r="U58" s="393">
        <f t="shared" si="12"/>
        <v>0</v>
      </c>
      <c r="V58" s="393">
        <f t="shared" si="12"/>
        <v>0</v>
      </c>
      <c r="W58" s="393">
        <f t="shared" si="12"/>
        <v>0</v>
      </c>
      <c r="X58" s="393">
        <f t="shared" si="12"/>
        <v>0</v>
      </c>
      <c r="Y58" s="393">
        <f t="shared" si="12"/>
        <v>0</v>
      </c>
      <c r="Z58" s="393">
        <f t="shared" si="12"/>
        <v>0</v>
      </c>
      <c r="AA58" s="393">
        <f t="shared" si="12"/>
        <v>0</v>
      </c>
      <c r="AB58" s="393">
        <f t="shared" si="12"/>
        <v>0</v>
      </c>
      <c r="AC58" s="393">
        <f t="shared" si="12"/>
        <v>0</v>
      </c>
      <c r="AD58" s="393">
        <f t="shared" si="12"/>
        <v>0</v>
      </c>
      <c r="AE58" s="393">
        <f t="shared" si="12"/>
        <v>0</v>
      </c>
      <c r="AF58" s="393">
        <f t="shared" ref="AF58:AS58" si="13">SUM(AF50:AF57)</f>
        <v>0</v>
      </c>
      <c r="AG58" s="393">
        <f t="shared" si="13"/>
        <v>0</v>
      </c>
      <c r="AH58" s="393">
        <f t="shared" si="13"/>
        <v>0</v>
      </c>
      <c r="AI58" s="393">
        <f t="shared" si="13"/>
        <v>0</v>
      </c>
      <c r="AJ58" s="393">
        <f t="shared" si="13"/>
        <v>0</v>
      </c>
      <c r="AK58" s="393">
        <f t="shared" si="13"/>
        <v>0</v>
      </c>
      <c r="AL58" s="393">
        <f t="shared" si="13"/>
        <v>0</v>
      </c>
      <c r="AM58" s="393">
        <f t="shared" si="13"/>
        <v>0</v>
      </c>
      <c r="AN58" s="393">
        <f t="shared" si="13"/>
        <v>0</v>
      </c>
      <c r="AO58" s="393">
        <f t="shared" si="13"/>
        <v>0</v>
      </c>
      <c r="AP58" s="393">
        <f t="shared" si="13"/>
        <v>0</v>
      </c>
      <c r="AQ58" s="393">
        <f t="shared" si="13"/>
        <v>0</v>
      </c>
      <c r="AR58" s="393">
        <f t="shared" si="13"/>
        <v>0</v>
      </c>
      <c r="AS58" s="393">
        <f t="shared" si="13"/>
        <v>0</v>
      </c>
    </row>
    <row r="59" spans="1:45" ht="15">
      <c r="A59" s="102" t="s">
        <v>138</v>
      </c>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row>
    <row r="60" spans="1:45">
      <c r="A60" s="253" t="s">
        <v>429</v>
      </c>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row>
    <row r="61" spans="1:45">
      <c r="A61" s="726" t="s">
        <v>466</v>
      </c>
      <c r="B61" s="392">
        <f>B9</f>
        <v>0</v>
      </c>
      <c r="C61" s="392">
        <f t="shared" ref="C61:AS61" si="14">C9</f>
        <v>0</v>
      </c>
      <c r="D61" s="392">
        <f t="shared" si="14"/>
        <v>0</v>
      </c>
      <c r="E61" s="392">
        <f t="shared" si="14"/>
        <v>0</v>
      </c>
      <c r="F61" s="392">
        <f t="shared" si="14"/>
        <v>0</v>
      </c>
      <c r="G61" s="392">
        <f t="shared" si="14"/>
        <v>0</v>
      </c>
      <c r="H61" s="392">
        <f t="shared" si="14"/>
        <v>0</v>
      </c>
      <c r="I61" s="392">
        <f t="shared" si="14"/>
        <v>0</v>
      </c>
      <c r="J61" s="392">
        <f t="shared" si="14"/>
        <v>0</v>
      </c>
      <c r="K61" s="392">
        <f t="shared" si="14"/>
        <v>0</v>
      </c>
      <c r="L61" s="392">
        <f t="shared" si="14"/>
        <v>0</v>
      </c>
      <c r="M61" s="392">
        <f t="shared" si="14"/>
        <v>0</v>
      </c>
      <c r="N61" s="392">
        <f t="shared" si="14"/>
        <v>0</v>
      </c>
      <c r="O61" s="392">
        <f t="shared" si="14"/>
        <v>0</v>
      </c>
      <c r="P61" s="392">
        <f t="shared" si="14"/>
        <v>0</v>
      </c>
      <c r="Q61" s="392">
        <f t="shared" si="14"/>
        <v>0</v>
      </c>
      <c r="R61" s="392">
        <f t="shared" si="14"/>
        <v>0</v>
      </c>
      <c r="S61" s="392">
        <f t="shared" si="14"/>
        <v>0</v>
      </c>
      <c r="T61" s="392">
        <f t="shared" si="14"/>
        <v>0</v>
      </c>
      <c r="U61" s="392">
        <f t="shared" si="14"/>
        <v>0</v>
      </c>
      <c r="V61" s="392">
        <f t="shared" si="14"/>
        <v>0</v>
      </c>
      <c r="W61" s="392">
        <f t="shared" si="14"/>
        <v>0</v>
      </c>
      <c r="X61" s="392">
        <f t="shared" si="14"/>
        <v>0</v>
      </c>
      <c r="Y61" s="392">
        <f t="shared" si="14"/>
        <v>0</v>
      </c>
      <c r="Z61" s="392">
        <f t="shared" si="14"/>
        <v>0</v>
      </c>
      <c r="AA61" s="392">
        <f t="shared" si="14"/>
        <v>0</v>
      </c>
      <c r="AB61" s="392">
        <f t="shared" si="14"/>
        <v>0</v>
      </c>
      <c r="AC61" s="392">
        <f t="shared" si="14"/>
        <v>0</v>
      </c>
      <c r="AD61" s="392">
        <f t="shared" si="14"/>
        <v>0</v>
      </c>
      <c r="AE61" s="392">
        <f t="shared" si="14"/>
        <v>0</v>
      </c>
      <c r="AF61" s="392">
        <f t="shared" si="14"/>
        <v>0</v>
      </c>
      <c r="AG61" s="392">
        <f t="shared" si="14"/>
        <v>0</v>
      </c>
      <c r="AH61" s="392">
        <f t="shared" si="14"/>
        <v>0</v>
      </c>
      <c r="AI61" s="392">
        <f t="shared" si="14"/>
        <v>0</v>
      </c>
      <c r="AJ61" s="392">
        <f t="shared" si="14"/>
        <v>0</v>
      </c>
      <c r="AK61" s="392">
        <f t="shared" si="14"/>
        <v>0</v>
      </c>
      <c r="AL61" s="392">
        <f t="shared" si="14"/>
        <v>0</v>
      </c>
      <c r="AM61" s="392">
        <f t="shared" si="14"/>
        <v>0</v>
      </c>
      <c r="AN61" s="392">
        <f t="shared" si="14"/>
        <v>0</v>
      </c>
      <c r="AO61" s="392">
        <f t="shared" si="14"/>
        <v>0</v>
      </c>
      <c r="AP61" s="392">
        <f t="shared" si="14"/>
        <v>0</v>
      </c>
      <c r="AQ61" s="392">
        <f t="shared" si="14"/>
        <v>0</v>
      </c>
      <c r="AR61" s="392">
        <f t="shared" si="14"/>
        <v>0</v>
      </c>
      <c r="AS61" s="392">
        <f t="shared" si="14"/>
        <v>0</v>
      </c>
    </row>
    <row r="62" spans="1:45" ht="12.75" customHeight="1">
      <c r="A62" s="726" t="s">
        <v>297</v>
      </c>
      <c r="B62" s="392">
        <f>B10</f>
        <v>0</v>
      </c>
      <c r="C62" s="392">
        <f t="shared" ref="C62:AS62" si="15">C10</f>
        <v>0</v>
      </c>
      <c r="D62" s="392">
        <f t="shared" si="15"/>
        <v>0</v>
      </c>
      <c r="E62" s="392">
        <f t="shared" si="15"/>
        <v>0</v>
      </c>
      <c r="F62" s="392">
        <f t="shared" si="15"/>
        <v>0</v>
      </c>
      <c r="G62" s="392">
        <f t="shared" si="15"/>
        <v>0</v>
      </c>
      <c r="H62" s="392">
        <f t="shared" si="15"/>
        <v>0</v>
      </c>
      <c r="I62" s="392">
        <f t="shared" si="15"/>
        <v>0</v>
      </c>
      <c r="J62" s="392">
        <f t="shared" si="15"/>
        <v>0</v>
      </c>
      <c r="K62" s="392">
        <f t="shared" si="15"/>
        <v>0</v>
      </c>
      <c r="L62" s="392">
        <f t="shared" si="15"/>
        <v>0</v>
      </c>
      <c r="M62" s="392">
        <f t="shared" si="15"/>
        <v>0</v>
      </c>
      <c r="N62" s="392">
        <f t="shared" si="15"/>
        <v>0</v>
      </c>
      <c r="O62" s="392">
        <f t="shared" si="15"/>
        <v>0</v>
      </c>
      <c r="P62" s="392">
        <f t="shared" si="15"/>
        <v>0</v>
      </c>
      <c r="Q62" s="392">
        <f t="shared" si="15"/>
        <v>0</v>
      </c>
      <c r="R62" s="392">
        <f t="shared" si="15"/>
        <v>0</v>
      </c>
      <c r="S62" s="392">
        <f t="shared" si="15"/>
        <v>0</v>
      </c>
      <c r="T62" s="392">
        <f t="shared" si="15"/>
        <v>0</v>
      </c>
      <c r="U62" s="392">
        <f t="shared" si="15"/>
        <v>0</v>
      </c>
      <c r="V62" s="392">
        <f t="shared" si="15"/>
        <v>0</v>
      </c>
      <c r="W62" s="392">
        <f t="shared" si="15"/>
        <v>0</v>
      </c>
      <c r="X62" s="392">
        <f t="shared" si="15"/>
        <v>0</v>
      </c>
      <c r="Y62" s="392">
        <f t="shared" si="15"/>
        <v>0</v>
      </c>
      <c r="Z62" s="392">
        <f t="shared" si="15"/>
        <v>0</v>
      </c>
      <c r="AA62" s="392">
        <f t="shared" si="15"/>
        <v>0</v>
      </c>
      <c r="AB62" s="392">
        <f t="shared" si="15"/>
        <v>0</v>
      </c>
      <c r="AC62" s="392">
        <f t="shared" si="15"/>
        <v>0</v>
      </c>
      <c r="AD62" s="392">
        <f t="shared" si="15"/>
        <v>0</v>
      </c>
      <c r="AE62" s="392">
        <f t="shared" si="15"/>
        <v>0</v>
      </c>
      <c r="AF62" s="392">
        <f t="shared" si="15"/>
        <v>0</v>
      </c>
      <c r="AG62" s="392">
        <f t="shared" si="15"/>
        <v>0</v>
      </c>
      <c r="AH62" s="392">
        <f t="shared" si="15"/>
        <v>0</v>
      </c>
      <c r="AI62" s="392">
        <f t="shared" si="15"/>
        <v>0</v>
      </c>
      <c r="AJ62" s="392">
        <f t="shared" si="15"/>
        <v>0</v>
      </c>
      <c r="AK62" s="392">
        <f t="shared" si="15"/>
        <v>0</v>
      </c>
      <c r="AL62" s="392">
        <f t="shared" si="15"/>
        <v>0</v>
      </c>
      <c r="AM62" s="392">
        <f t="shared" si="15"/>
        <v>0</v>
      </c>
      <c r="AN62" s="392">
        <f t="shared" si="15"/>
        <v>0</v>
      </c>
      <c r="AO62" s="392">
        <f t="shared" si="15"/>
        <v>0</v>
      </c>
      <c r="AP62" s="392">
        <f t="shared" si="15"/>
        <v>0</v>
      </c>
      <c r="AQ62" s="392">
        <f t="shared" si="15"/>
        <v>0</v>
      </c>
      <c r="AR62" s="392">
        <f t="shared" si="15"/>
        <v>0</v>
      </c>
      <c r="AS62" s="392">
        <f t="shared" si="15"/>
        <v>0</v>
      </c>
    </row>
    <row r="63" spans="1:45" ht="12.75" customHeight="1">
      <c r="A63" s="253" t="s">
        <v>251</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row>
    <row r="64" spans="1:45">
      <c r="A64" s="253" t="s">
        <v>252</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row>
    <row r="65" spans="1:45" ht="14.1" customHeight="1">
      <c r="A65" s="254" t="s">
        <v>148</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row>
    <row r="66" spans="1:45" ht="14.1" customHeight="1">
      <c r="A66" s="255" t="s">
        <v>253</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row>
    <row r="67" spans="1:45">
      <c r="A67" s="255" t="s">
        <v>254</v>
      </c>
      <c r="B67" s="391"/>
      <c r="C67" s="39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row>
    <row r="68" spans="1:45">
      <c r="A68" s="253" t="s">
        <v>149</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row>
    <row r="69" spans="1:45">
      <c r="A69" s="253" t="s">
        <v>430</v>
      </c>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row>
    <row r="70" spans="1:45">
      <c r="A70" s="253" t="s">
        <v>277</v>
      </c>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row>
    <row r="71" spans="1:45" ht="12.75" customHeight="1">
      <c r="A71" s="250" t="s">
        <v>120</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row>
    <row r="72" spans="1:45" ht="13.5" thickBot="1">
      <c r="A72" s="251" t="s">
        <v>298</v>
      </c>
      <c r="B72" s="406">
        <f>SUM(B59:B71)</f>
        <v>0</v>
      </c>
      <c r="C72" s="406">
        <f t="shared" ref="C72:G72" si="16">SUM(C59:C71)</f>
        <v>0</v>
      </c>
      <c r="D72" s="406">
        <f t="shared" si="16"/>
        <v>0</v>
      </c>
      <c r="E72" s="406">
        <f t="shared" si="16"/>
        <v>0</v>
      </c>
      <c r="F72" s="406">
        <f t="shared" si="16"/>
        <v>0</v>
      </c>
      <c r="G72" s="406">
        <f t="shared" si="16"/>
        <v>0</v>
      </c>
      <c r="H72" s="406">
        <f t="shared" ref="H72:AE72" si="17">SUM(H59:H71)</f>
        <v>0</v>
      </c>
      <c r="I72" s="406">
        <f t="shared" si="17"/>
        <v>0</v>
      </c>
      <c r="J72" s="406">
        <f t="shared" si="17"/>
        <v>0</v>
      </c>
      <c r="K72" s="406">
        <f t="shared" si="17"/>
        <v>0</v>
      </c>
      <c r="L72" s="406">
        <f t="shared" si="17"/>
        <v>0</v>
      </c>
      <c r="M72" s="406">
        <f t="shared" si="17"/>
        <v>0</v>
      </c>
      <c r="N72" s="406">
        <f t="shared" si="17"/>
        <v>0</v>
      </c>
      <c r="O72" s="406">
        <f t="shared" si="17"/>
        <v>0</v>
      </c>
      <c r="P72" s="406">
        <f t="shared" si="17"/>
        <v>0</v>
      </c>
      <c r="Q72" s="406">
        <f t="shared" si="17"/>
        <v>0</v>
      </c>
      <c r="R72" s="406">
        <f t="shared" si="17"/>
        <v>0</v>
      </c>
      <c r="S72" s="406">
        <f t="shared" si="17"/>
        <v>0</v>
      </c>
      <c r="T72" s="406">
        <f t="shared" si="17"/>
        <v>0</v>
      </c>
      <c r="U72" s="406">
        <f t="shared" si="17"/>
        <v>0</v>
      </c>
      <c r="V72" s="406">
        <f t="shared" si="17"/>
        <v>0</v>
      </c>
      <c r="W72" s="406">
        <f t="shared" si="17"/>
        <v>0</v>
      </c>
      <c r="X72" s="406">
        <f t="shared" si="17"/>
        <v>0</v>
      </c>
      <c r="Y72" s="406">
        <f t="shared" si="17"/>
        <v>0</v>
      </c>
      <c r="Z72" s="406">
        <f t="shared" si="17"/>
        <v>0</v>
      </c>
      <c r="AA72" s="406">
        <f t="shared" si="17"/>
        <v>0</v>
      </c>
      <c r="AB72" s="406">
        <f t="shared" si="17"/>
        <v>0</v>
      </c>
      <c r="AC72" s="406">
        <f t="shared" si="17"/>
        <v>0</v>
      </c>
      <c r="AD72" s="406">
        <f t="shared" si="17"/>
        <v>0</v>
      </c>
      <c r="AE72" s="406">
        <f t="shared" si="17"/>
        <v>0</v>
      </c>
      <c r="AF72" s="406">
        <f t="shared" ref="AF72:AS72" si="18">SUM(AF59:AF71)</f>
        <v>0</v>
      </c>
      <c r="AG72" s="406">
        <f t="shared" si="18"/>
        <v>0</v>
      </c>
      <c r="AH72" s="406">
        <f t="shared" si="18"/>
        <v>0</v>
      </c>
      <c r="AI72" s="406">
        <f t="shared" si="18"/>
        <v>0</v>
      </c>
      <c r="AJ72" s="406">
        <f t="shared" si="18"/>
        <v>0</v>
      </c>
      <c r="AK72" s="406">
        <f t="shared" si="18"/>
        <v>0</v>
      </c>
      <c r="AL72" s="406">
        <f t="shared" si="18"/>
        <v>0</v>
      </c>
      <c r="AM72" s="406">
        <f t="shared" si="18"/>
        <v>0</v>
      </c>
      <c r="AN72" s="406">
        <f t="shared" si="18"/>
        <v>0</v>
      </c>
      <c r="AO72" s="406">
        <f t="shared" si="18"/>
        <v>0</v>
      </c>
      <c r="AP72" s="406">
        <f t="shared" si="18"/>
        <v>0</v>
      </c>
      <c r="AQ72" s="406">
        <f t="shared" si="18"/>
        <v>0</v>
      </c>
      <c r="AR72" s="406">
        <f t="shared" si="18"/>
        <v>0</v>
      </c>
      <c r="AS72" s="406">
        <f t="shared" si="18"/>
        <v>0</v>
      </c>
    </row>
    <row r="73" spans="1:45" ht="18" customHeight="1">
      <c r="A73" s="106" t="s">
        <v>150</v>
      </c>
      <c r="B73" s="407">
        <f t="shared" ref="B73:G73" si="19">B58-B72</f>
        <v>0</v>
      </c>
      <c r="C73" s="407">
        <f t="shared" si="19"/>
        <v>0</v>
      </c>
      <c r="D73" s="407">
        <f t="shared" si="19"/>
        <v>0</v>
      </c>
      <c r="E73" s="407">
        <f t="shared" si="19"/>
        <v>0</v>
      </c>
      <c r="F73" s="407">
        <f t="shared" si="19"/>
        <v>0</v>
      </c>
      <c r="G73" s="407">
        <f t="shared" si="19"/>
        <v>0</v>
      </c>
      <c r="H73" s="407">
        <f t="shared" ref="H73:AE73" si="20">H58-H72</f>
        <v>0</v>
      </c>
      <c r="I73" s="407">
        <f t="shared" si="20"/>
        <v>0</v>
      </c>
      <c r="J73" s="407">
        <f t="shared" si="20"/>
        <v>0</v>
      </c>
      <c r="K73" s="407">
        <f t="shared" si="20"/>
        <v>0</v>
      </c>
      <c r="L73" s="407">
        <f t="shared" si="20"/>
        <v>0</v>
      </c>
      <c r="M73" s="407">
        <f t="shared" si="20"/>
        <v>0</v>
      </c>
      <c r="N73" s="407">
        <f t="shared" si="20"/>
        <v>0</v>
      </c>
      <c r="O73" s="407">
        <f t="shared" si="20"/>
        <v>0</v>
      </c>
      <c r="P73" s="407">
        <f t="shared" si="20"/>
        <v>0</v>
      </c>
      <c r="Q73" s="407">
        <f t="shared" si="20"/>
        <v>0</v>
      </c>
      <c r="R73" s="407">
        <f t="shared" si="20"/>
        <v>0</v>
      </c>
      <c r="S73" s="407">
        <f t="shared" si="20"/>
        <v>0</v>
      </c>
      <c r="T73" s="407">
        <f t="shared" si="20"/>
        <v>0</v>
      </c>
      <c r="U73" s="407">
        <f t="shared" si="20"/>
        <v>0</v>
      </c>
      <c r="V73" s="407">
        <f t="shared" si="20"/>
        <v>0</v>
      </c>
      <c r="W73" s="407">
        <f t="shared" si="20"/>
        <v>0</v>
      </c>
      <c r="X73" s="407">
        <f t="shared" si="20"/>
        <v>0</v>
      </c>
      <c r="Y73" s="407">
        <f t="shared" si="20"/>
        <v>0</v>
      </c>
      <c r="Z73" s="407">
        <f t="shared" si="20"/>
        <v>0</v>
      </c>
      <c r="AA73" s="407">
        <f t="shared" si="20"/>
        <v>0</v>
      </c>
      <c r="AB73" s="407">
        <f t="shared" si="20"/>
        <v>0</v>
      </c>
      <c r="AC73" s="407">
        <f t="shared" si="20"/>
        <v>0</v>
      </c>
      <c r="AD73" s="407">
        <f t="shared" si="20"/>
        <v>0</v>
      </c>
      <c r="AE73" s="407">
        <f t="shared" si="20"/>
        <v>0</v>
      </c>
      <c r="AF73" s="407">
        <f t="shared" ref="AF73:AS73" si="21">AF58-AF72</f>
        <v>0</v>
      </c>
      <c r="AG73" s="407">
        <f t="shared" si="21"/>
        <v>0</v>
      </c>
      <c r="AH73" s="407">
        <f t="shared" si="21"/>
        <v>0</v>
      </c>
      <c r="AI73" s="407">
        <f t="shared" si="21"/>
        <v>0</v>
      </c>
      <c r="AJ73" s="407">
        <f t="shared" si="21"/>
        <v>0</v>
      </c>
      <c r="AK73" s="407">
        <f t="shared" si="21"/>
        <v>0</v>
      </c>
      <c r="AL73" s="407">
        <f t="shared" si="21"/>
        <v>0</v>
      </c>
      <c r="AM73" s="407">
        <f t="shared" si="21"/>
        <v>0</v>
      </c>
      <c r="AN73" s="407">
        <f t="shared" si="21"/>
        <v>0</v>
      </c>
      <c r="AO73" s="407">
        <f t="shared" si="21"/>
        <v>0</v>
      </c>
      <c r="AP73" s="407">
        <f t="shared" si="21"/>
        <v>0</v>
      </c>
      <c r="AQ73" s="407">
        <f t="shared" si="21"/>
        <v>0</v>
      </c>
      <c r="AR73" s="407">
        <f t="shared" si="21"/>
        <v>0</v>
      </c>
      <c r="AS73" s="407">
        <f t="shared" si="21"/>
        <v>0</v>
      </c>
    </row>
    <row r="74" spans="1:45" ht="21.2" customHeight="1">
      <c r="A74" s="107" t="s">
        <v>151</v>
      </c>
      <c r="B74" s="408">
        <f>'Ann8'!I34-'Ann8'!D34</f>
        <v>0</v>
      </c>
      <c r="C74" s="399">
        <f>B75</f>
        <v>0</v>
      </c>
      <c r="D74" s="399">
        <f>C75</f>
        <v>0</v>
      </c>
      <c r="E74" s="399">
        <f>D75</f>
        <v>0</v>
      </c>
      <c r="F74" s="399">
        <f>E75</f>
        <v>0</v>
      </c>
      <c r="G74" s="399">
        <f>F75</f>
        <v>0</v>
      </c>
      <c r="H74" s="399">
        <f t="shared" ref="H74:AE74" si="22">G75</f>
        <v>0</v>
      </c>
      <c r="I74" s="399">
        <f t="shared" si="22"/>
        <v>0</v>
      </c>
      <c r="J74" s="399">
        <f t="shared" si="22"/>
        <v>0</v>
      </c>
      <c r="K74" s="399">
        <f t="shared" si="22"/>
        <v>0</v>
      </c>
      <c r="L74" s="399">
        <f t="shared" si="22"/>
        <v>0</v>
      </c>
      <c r="M74" s="399">
        <f t="shared" si="22"/>
        <v>0</v>
      </c>
      <c r="N74" s="399">
        <f t="shared" si="22"/>
        <v>0</v>
      </c>
      <c r="O74" s="399">
        <f t="shared" si="22"/>
        <v>0</v>
      </c>
      <c r="P74" s="399">
        <f t="shared" si="22"/>
        <v>0</v>
      </c>
      <c r="Q74" s="399">
        <f t="shared" si="22"/>
        <v>0</v>
      </c>
      <c r="R74" s="399">
        <f t="shared" si="22"/>
        <v>0</v>
      </c>
      <c r="S74" s="399">
        <f t="shared" si="22"/>
        <v>0</v>
      </c>
      <c r="T74" s="399">
        <f t="shared" si="22"/>
        <v>0</v>
      </c>
      <c r="U74" s="399">
        <f t="shared" si="22"/>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ref="AF74:AS74" si="23">AE75</f>
        <v>0</v>
      </c>
      <c r="AG74" s="399">
        <f t="shared" si="23"/>
        <v>0</v>
      </c>
      <c r="AH74" s="399">
        <f t="shared" si="23"/>
        <v>0</v>
      </c>
      <c r="AI74" s="399">
        <f t="shared" si="23"/>
        <v>0</v>
      </c>
      <c r="AJ74" s="399">
        <f t="shared" si="23"/>
        <v>0</v>
      </c>
      <c r="AK74" s="399">
        <f t="shared" si="23"/>
        <v>0</v>
      </c>
      <c r="AL74" s="399">
        <f t="shared" si="23"/>
        <v>0</v>
      </c>
      <c r="AM74" s="399">
        <f t="shared" si="23"/>
        <v>0</v>
      </c>
      <c r="AN74" s="399">
        <f t="shared" si="23"/>
        <v>0</v>
      </c>
      <c r="AO74" s="399">
        <f t="shared" si="23"/>
        <v>0</v>
      </c>
      <c r="AP74" s="399">
        <f t="shared" si="23"/>
        <v>0</v>
      </c>
      <c r="AQ74" s="399">
        <f t="shared" si="23"/>
        <v>0</v>
      </c>
      <c r="AR74" s="399">
        <f t="shared" si="23"/>
        <v>0</v>
      </c>
      <c r="AS74" s="399">
        <f t="shared" si="23"/>
        <v>0</v>
      </c>
    </row>
    <row r="75" spans="1:45" ht="24" customHeight="1">
      <c r="A75" s="111" t="s">
        <v>152</v>
      </c>
      <c r="B75" s="409">
        <f t="shared" ref="B75:G75" si="24">B74+B73</f>
        <v>0</v>
      </c>
      <c r="C75" s="409">
        <f t="shared" si="24"/>
        <v>0</v>
      </c>
      <c r="D75" s="409">
        <f t="shared" si="24"/>
        <v>0</v>
      </c>
      <c r="E75" s="409">
        <f t="shared" si="24"/>
        <v>0</v>
      </c>
      <c r="F75" s="409">
        <f t="shared" si="24"/>
        <v>0</v>
      </c>
      <c r="G75" s="409">
        <f t="shared" si="24"/>
        <v>0</v>
      </c>
      <c r="H75" s="409">
        <f t="shared" ref="H75:AE75" si="25">H74+H73</f>
        <v>0</v>
      </c>
      <c r="I75" s="409">
        <f t="shared" si="25"/>
        <v>0</v>
      </c>
      <c r="J75" s="409">
        <f t="shared" si="25"/>
        <v>0</v>
      </c>
      <c r="K75" s="409">
        <f t="shared" si="25"/>
        <v>0</v>
      </c>
      <c r="L75" s="409">
        <f t="shared" si="25"/>
        <v>0</v>
      </c>
      <c r="M75" s="409">
        <f t="shared" si="25"/>
        <v>0</v>
      </c>
      <c r="N75" s="409">
        <f t="shared" si="25"/>
        <v>0</v>
      </c>
      <c r="O75" s="409">
        <f t="shared" si="25"/>
        <v>0</v>
      </c>
      <c r="P75" s="409">
        <f t="shared" si="25"/>
        <v>0</v>
      </c>
      <c r="Q75" s="409">
        <f t="shared" si="25"/>
        <v>0</v>
      </c>
      <c r="R75" s="409">
        <f t="shared" si="25"/>
        <v>0</v>
      </c>
      <c r="S75" s="409">
        <f t="shared" si="25"/>
        <v>0</v>
      </c>
      <c r="T75" s="409">
        <f t="shared" si="25"/>
        <v>0</v>
      </c>
      <c r="U75" s="409">
        <f t="shared" si="25"/>
        <v>0</v>
      </c>
      <c r="V75" s="409">
        <f t="shared" si="25"/>
        <v>0</v>
      </c>
      <c r="W75" s="409">
        <f t="shared" si="25"/>
        <v>0</v>
      </c>
      <c r="X75" s="409">
        <f t="shared" si="25"/>
        <v>0</v>
      </c>
      <c r="Y75" s="409">
        <f t="shared" si="25"/>
        <v>0</v>
      </c>
      <c r="Z75" s="409">
        <f t="shared" si="25"/>
        <v>0</v>
      </c>
      <c r="AA75" s="409">
        <f t="shared" si="25"/>
        <v>0</v>
      </c>
      <c r="AB75" s="409">
        <f t="shared" si="25"/>
        <v>0</v>
      </c>
      <c r="AC75" s="409">
        <f t="shared" si="25"/>
        <v>0</v>
      </c>
      <c r="AD75" s="409">
        <f t="shared" si="25"/>
        <v>0</v>
      </c>
      <c r="AE75" s="409">
        <f t="shared" si="25"/>
        <v>0</v>
      </c>
      <c r="AF75" s="409">
        <f t="shared" ref="AF75:AS75" si="26">AF74+AF73</f>
        <v>0</v>
      </c>
      <c r="AG75" s="409">
        <f t="shared" si="26"/>
        <v>0</v>
      </c>
      <c r="AH75" s="409">
        <f t="shared" si="26"/>
        <v>0</v>
      </c>
      <c r="AI75" s="409">
        <f t="shared" si="26"/>
        <v>0</v>
      </c>
      <c r="AJ75" s="409">
        <f t="shared" si="26"/>
        <v>0</v>
      </c>
      <c r="AK75" s="409">
        <f t="shared" si="26"/>
        <v>0</v>
      </c>
      <c r="AL75" s="409">
        <f t="shared" si="26"/>
        <v>0</v>
      </c>
      <c r="AM75" s="409">
        <f t="shared" si="26"/>
        <v>0</v>
      </c>
      <c r="AN75" s="409">
        <f t="shared" si="26"/>
        <v>0</v>
      </c>
      <c r="AO75" s="409">
        <f t="shared" si="26"/>
        <v>0</v>
      </c>
      <c r="AP75" s="409">
        <f t="shared" si="26"/>
        <v>0</v>
      </c>
      <c r="AQ75" s="409">
        <f t="shared" si="26"/>
        <v>0</v>
      </c>
      <c r="AR75" s="409">
        <f t="shared" si="26"/>
        <v>0</v>
      </c>
      <c r="AS75" s="409">
        <f t="shared" si="26"/>
        <v>0</v>
      </c>
    </row>
    <row r="76" spans="1:45" ht="20.100000000000001" customHeight="1" thickBot="1">
      <c r="A76" s="108" t="s">
        <v>153</v>
      </c>
      <c r="B76" s="401">
        <f t="shared" ref="B76:G76" ca="1" si="27">B48+B75</f>
        <v>0</v>
      </c>
      <c r="C76" s="402">
        <f t="shared" ca="1" si="27"/>
        <v>0</v>
      </c>
      <c r="D76" s="402">
        <f t="shared" ca="1" si="27"/>
        <v>0</v>
      </c>
      <c r="E76" s="402">
        <f t="shared" ca="1" si="27"/>
        <v>0</v>
      </c>
      <c r="F76" s="402">
        <f t="shared" ca="1" si="27"/>
        <v>0</v>
      </c>
      <c r="G76" s="410">
        <f t="shared" ca="1" si="27"/>
        <v>0</v>
      </c>
      <c r="H76" s="410">
        <f t="shared" ref="H76:AE76" ca="1" si="28">H48+H75</f>
        <v>0</v>
      </c>
      <c r="I76" s="410">
        <f t="shared" ca="1" si="28"/>
        <v>0</v>
      </c>
      <c r="J76" s="410">
        <f t="shared" ca="1" si="28"/>
        <v>0</v>
      </c>
      <c r="K76" s="410">
        <f t="shared" ca="1" si="28"/>
        <v>0</v>
      </c>
      <c r="L76" s="410">
        <f t="shared" ca="1" si="28"/>
        <v>0</v>
      </c>
      <c r="M76" s="410">
        <f t="shared" ca="1" si="28"/>
        <v>0</v>
      </c>
      <c r="N76" s="410">
        <f t="shared" ca="1" si="28"/>
        <v>0</v>
      </c>
      <c r="O76" s="410">
        <f t="shared" ca="1" si="28"/>
        <v>0</v>
      </c>
      <c r="P76" s="410">
        <f t="shared" ca="1" si="28"/>
        <v>0</v>
      </c>
      <c r="Q76" s="410">
        <f t="shared" ca="1" si="28"/>
        <v>0</v>
      </c>
      <c r="R76" s="410">
        <f t="shared" ca="1" si="28"/>
        <v>0</v>
      </c>
      <c r="S76" s="410">
        <f t="shared" ca="1" si="28"/>
        <v>0</v>
      </c>
      <c r="T76" s="410">
        <f t="shared" ca="1" si="28"/>
        <v>0</v>
      </c>
      <c r="U76" s="410">
        <f t="shared" ca="1" si="28"/>
        <v>0</v>
      </c>
      <c r="V76" s="410">
        <f t="shared" ca="1" si="28"/>
        <v>0</v>
      </c>
      <c r="W76" s="410">
        <f t="shared" ca="1" si="28"/>
        <v>0</v>
      </c>
      <c r="X76" s="410">
        <f t="shared" ca="1" si="28"/>
        <v>0</v>
      </c>
      <c r="Y76" s="410">
        <f t="shared" ca="1" si="28"/>
        <v>0</v>
      </c>
      <c r="Z76" s="410">
        <f t="shared" ca="1" si="28"/>
        <v>0</v>
      </c>
      <c r="AA76" s="410">
        <f t="shared" ca="1" si="28"/>
        <v>0</v>
      </c>
      <c r="AB76" s="410">
        <f t="shared" ca="1" si="28"/>
        <v>0</v>
      </c>
      <c r="AC76" s="410">
        <f t="shared" ca="1" si="28"/>
        <v>0</v>
      </c>
      <c r="AD76" s="410">
        <f t="shared" ca="1" si="28"/>
        <v>0</v>
      </c>
      <c r="AE76" s="410">
        <f t="shared" ca="1" si="28"/>
        <v>0</v>
      </c>
      <c r="AF76" s="410">
        <f t="shared" ref="AF76:AS76" ca="1" si="29">AF48+AF75</f>
        <v>0</v>
      </c>
      <c r="AG76" s="410">
        <f t="shared" ca="1" si="29"/>
        <v>0</v>
      </c>
      <c r="AH76" s="410">
        <f t="shared" ca="1" si="29"/>
        <v>0</v>
      </c>
      <c r="AI76" s="410">
        <f t="shared" ca="1" si="29"/>
        <v>0</v>
      </c>
      <c r="AJ76" s="410">
        <f t="shared" ca="1" si="29"/>
        <v>0</v>
      </c>
      <c r="AK76" s="410">
        <f t="shared" ca="1" si="29"/>
        <v>0</v>
      </c>
      <c r="AL76" s="410">
        <f t="shared" ca="1" si="29"/>
        <v>0</v>
      </c>
      <c r="AM76" s="410">
        <f t="shared" ca="1" si="29"/>
        <v>0</v>
      </c>
      <c r="AN76" s="410">
        <f t="shared" ca="1" si="29"/>
        <v>0</v>
      </c>
      <c r="AO76" s="410">
        <f t="shared" ca="1" si="29"/>
        <v>0</v>
      </c>
      <c r="AP76" s="410">
        <f t="shared" ca="1" si="29"/>
        <v>0</v>
      </c>
      <c r="AQ76" s="410">
        <f t="shared" ca="1" si="29"/>
        <v>0</v>
      </c>
      <c r="AR76" s="410">
        <f t="shared" ca="1" si="29"/>
        <v>0</v>
      </c>
      <c r="AS76" s="410">
        <f t="shared" ca="1" si="29"/>
        <v>0</v>
      </c>
    </row>
    <row r="77" spans="1:45">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row>
    <row r="78" spans="1:45" ht="15">
      <c r="A78" s="184" t="s">
        <v>193</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row>
    <row r="79" spans="1:45" ht="15">
      <c r="A79" s="185" t="s">
        <v>194</v>
      </c>
      <c r="B79" s="413"/>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row>
    <row r="80" spans="1:45">
      <c r="A80" s="256" t="s">
        <v>195</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row>
    <row r="81" spans="1:45">
      <c r="A81" s="256" t="s">
        <v>196</v>
      </c>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row>
    <row r="82" spans="1:45">
      <c r="A82" s="249" t="s">
        <v>278</v>
      </c>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row>
    <row r="83" spans="1:45">
      <c r="A83" s="249" t="s">
        <v>208</v>
      </c>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row>
    <row r="84" spans="1:45">
      <c r="A84" s="256" t="s">
        <v>211</v>
      </c>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row>
    <row r="85" spans="1:45">
      <c r="A85" s="256" t="s">
        <v>279</v>
      </c>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c r="AO85" s="391"/>
      <c r="AP85" s="391"/>
      <c r="AQ85" s="391"/>
      <c r="AR85" s="391"/>
      <c r="AS85" s="391"/>
    </row>
    <row r="86" spans="1:45">
      <c r="A86" s="257" t="s">
        <v>209</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row>
    <row r="87" spans="1:45">
      <c r="A87" s="258" t="s">
        <v>299</v>
      </c>
      <c r="B87" s="415">
        <f t="shared" ref="B87:AS87" si="30">SUM(B78:B86)</f>
        <v>0</v>
      </c>
      <c r="C87" s="415">
        <f t="shared" si="30"/>
        <v>0</v>
      </c>
      <c r="D87" s="415">
        <f t="shared" si="30"/>
        <v>0</v>
      </c>
      <c r="E87" s="415">
        <f t="shared" si="30"/>
        <v>0</v>
      </c>
      <c r="F87" s="415">
        <f t="shared" si="30"/>
        <v>0</v>
      </c>
      <c r="G87" s="415">
        <f t="shared" si="30"/>
        <v>0</v>
      </c>
      <c r="H87" s="415">
        <f t="shared" si="30"/>
        <v>0</v>
      </c>
      <c r="I87" s="415">
        <f t="shared" si="30"/>
        <v>0</v>
      </c>
      <c r="J87" s="415">
        <f t="shared" si="30"/>
        <v>0</v>
      </c>
      <c r="K87" s="415">
        <f t="shared" si="30"/>
        <v>0</v>
      </c>
      <c r="L87" s="415">
        <f t="shared" si="30"/>
        <v>0</v>
      </c>
      <c r="M87" s="415">
        <f t="shared" si="30"/>
        <v>0</v>
      </c>
      <c r="N87" s="415">
        <f t="shared" si="30"/>
        <v>0</v>
      </c>
      <c r="O87" s="415">
        <f t="shared" si="30"/>
        <v>0</v>
      </c>
      <c r="P87" s="415">
        <f t="shared" si="30"/>
        <v>0</v>
      </c>
      <c r="Q87" s="415">
        <f t="shared" si="30"/>
        <v>0</v>
      </c>
      <c r="R87" s="415">
        <f t="shared" si="30"/>
        <v>0</v>
      </c>
      <c r="S87" s="415">
        <f t="shared" si="30"/>
        <v>0</v>
      </c>
      <c r="T87" s="415">
        <f t="shared" si="30"/>
        <v>0</v>
      </c>
      <c r="U87" s="415">
        <f t="shared" si="30"/>
        <v>0</v>
      </c>
      <c r="V87" s="415">
        <f t="shared" si="30"/>
        <v>0</v>
      </c>
      <c r="W87" s="415">
        <f t="shared" si="30"/>
        <v>0</v>
      </c>
      <c r="X87" s="415">
        <f t="shared" si="30"/>
        <v>0</v>
      </c>
      <c r="Y87" s="415">
        <f t="shared" si="30"/>
        <v>0</v>
      </c>
      <c r="Z87" s="415">
        <f t="shared" si="30"/>
        <v>0</v>
      </c>
      <c r="AA87" s="415">
        <f t="shared" si="30"/>
        <v>0</v>
      </c>
      <c r="AB87" s="415">
        <f t="shared" si="30"/>
        <v>0</v>
      </c>
      <c r="AC87" s="415">
        <f t="shared" si="30"/>
        <v>0</v>
      </c>
      <c r="AD87" s="415">
        <f t="shared" si="30"/>
        <v>0</v>
      </c>
      <c r="AE87" s="415">
        <f t="shared" si="30"/>
        <v>0</v>
      </c>
      <c r="AF87" s="415">
        <f t="shared" si="30"/>
        <v>0</v>
      </c>
      <c r="AG87" s="415">
        <f t="shared" si="30"/>
        <v>0</v>
      </c>
      <c r="AH87" s="415">
        <f t="shared" si="30"/>
        <v>0</v>
      </c>
      <c r="AI87" s="415">
        <f t="shared" si="30"/>
        <v>0</v>
      </c>
      <c r="AJ87" s="415">
        <f t="shared" si="30"/>
        <v>0</v>
      </c>
      <c r="AK87" s="415">
        <f t="shared" si="30"/>
        <v>0</v>
      </c>
      <c r="AL87" s="415">
        <f t="shared" si="30"/>
        <v>0</v>
      </c>
      <c r="AM87" s="415">
        <f t="shared" si="30"/>
        <v>0</v>
      </c>
      <c r="AN87" s="415">
        <f t="shared" si="30"/>
        <v>0</v>
      </c>
      <c r="AO87" s="415">
        <f t="shared" si="30"/>
        <v>0</v>
      </c>
      <c r="AP87" s="415">
        <f t="shared" si="30"/>
        <v>0</v>
      </c>
      <c r="AQ87" s="415">
        <f t="shared" si="30"/>
        <v>0</v>
      </c>
      <c r="AR87" s="415">
        <f t="shared" si="30"/>
        <v>0</v>
      </c>
      <c r="AS87" s="415">
        <f t="shared" si="30"/>
        <v>0</v>
      </c>
    </row>
    <row r="88" spans="1:45" ht="15">
      <c r="A88" s="185" t="s">
        <v>197</v>
      </c>
      <c r="B88" s="413"/>
      <c r="C88" s="413"/>
      <c r="D88" s="413"/>
      <c r="E88" s="413"/>
      <c r="F88" s="413"/>
      <c r="G88" s="413"/>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row>
    <row r="89" spans="1:45">
      <c r="A89" s="249"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row>
    <row r="90" spans="1:45">
      <c r="A90" s="256" t="s">
        <v>210</v>
      </c>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row>
    <row r="91" spans="1:45">
      <c r="A91" s="256" t="s">
        <v>280</v>
      </c>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row>
    <row r="92" spans="1:45">
      <c r="A92" s="256" t="s">
        <v>212</v>
      </c>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row>
    <row r="93" spans="1:45">
      <c r="A93" s="256" t="s">
        <v>281</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row>
    <row r="94" spans="1:45">
      <c r="A94" s="257" t="s">
        <v>209</v>
      </c>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row>
    <row r="95" spans="1:45">
      <c r="A95" s="258" t="s">
        <v>300</v>
      </c>
      <c r="B95" s="415">
        <f t="shared" ref="B95:AS95" si="31">SUM(B88:B94)</f>
        <v>0</v>
      </c>
      <c r="C95" s="415">
        <f t="shared" si="31"/>
        <v>0</v>
      </c>
      <c r="D95" s="415">
        <f t="shared" si="31"/>
        <v>0</v>
      </c>
      <c r="E95" s="415">
        <f t="shared" si="31"/>
        <v>0</v>
      </c>
      <c r="F95" s="415">
        <f t="shared" si="31"/>
        <v>0</v>
      </c>
      <c r="G95" s="415">
        <f t="shared" si="31"/>
        <v>0</v>
      </c>
      <c r="H95" s="415">
        <f t="shared" si="31"/>
        <v>0</v>
      </c>
      <c r="I95" s="415">
        <f t="shared" si="31"/>
        <v>0</v>
      </c>
      <c r="J95" s="415">
        <f t="shared" si="31"/>
        <v>0</v>
      </c>
      <c r="K95" s="415">
        <f t="shared" si="31"/>
        <v>0</v>
      </c>
      <c r="L95" s="415">
        <f t="shared" si="31"/>
        <v>0</v>
      </c>
      <c r="M95" s="415">
        <f t="shared" si="31"/>
        <v>0</v>
      </c>
      <c r="N95" s="415">
        <f t="shared" si="31"/>
        <v>0</v>
      </c>
      <c r="O95" s="415">
        <f t="shared" si="31"/>
        <v>0</v>
      </c>
      <c r="P95" s="415">
        <f t="shared" si="31"/>
        <v>0</v>
      </c>
      <c r="Q95" s="415">
        <f t="shared" si="31"/>
        <v>0</v>
      </c>
      <c r="R95" s="415">
        <f t="shared" si="31"/>
        <v>0</v>
      </c>
      <c r="S95" s="415">
        <f t="shared" si="31"/>
        <v>0</v>
      </c>
      <c r="T95" s="415">
        <f t="shared" si="31"/>
        <v>0</v>
      </c>
      <c r="U95" s="415">
        <f t="shared" si="31"/>
        <v>0</v>
      </c>
      <c r="V95" s="415">
        <f t="shared" si="31"/>
        <v>0</v>
      </c>
      <c r="W95" s="415">
        <f t="shared" si="31"/>
        <v>0</v>
      </c>
      <c r="X95" s="415">
        <f t="shared" si="31"/>
        <v>0</v>
      </c>
      <c r="Y95" s="415">
        <f t="shared" si="31"/>
        <v>0</v>
      </c>
      <c r="Z95" s="415">
        <f t="shared" si="31"/>
        <v>0</v>
      </c>
      <c r="AA95" s="415">
        <f t="shared" si="31"/>
        <v>0</v>
      </c>
      <c r="AB95" s="415">
        <f t="shared" si="31"/>
        <v>0</v>
      </c>
      <c r="AC95" s="415">
        <f t="shared" si="31"/>
        <v>0</v>
      </c>
      <c r="AD95" s="415">
        <f t="shared" si="31"/>
        <v>0</v>
      </c>
      <c r="AE95" s="415">
        <f t="shared" si="31"/>
        <v>0</v>
      </c>
      <c r="AF95" s="415">
        <f t="shared" si="31"/>
        <v>0</v>
      </c>
      <c r="AG95" s="415">
        <f t="shared" si="31"/>
        <v>0</v>
      </c>
      <c r="AH95" s="415">
        <f t="shared" si="31"/>
        <v>0</v>
      </c>
      <c r="AI95" s="415">
        <f t="shared" si="31"/>
        <v>0</v>
      </c>
      <c r="AJ95" s="415">
        <f t="shared" si="31"/>
        <v>0</v>
      </c>
      <c r="AK95" s="415">
        <f t="shared" si="31"/>
        <v>0</v>
      </c>
      <c r="AL95" s="415">
        <f t="shared" si="31"/>
        <v>0</v>
      </c>
      <c r="AM95" s="415">
        <f t="shared" si="31"/>
        <v>0</v>
      </c>
      <c r="AN95" s="415">
        <f t="shared" si="31"/>
        <v>0</v>
      </c>
      <c r="AO95" s="415">
        <f t="shared" si="31"/>
        <v>0</v>
      </c>
      <c r="AP95" s="415">
        <f t="shared" si="31"/>
        <v>0</v>
      </c>
      <c r="AQ95" s="415">
        <f t="shared" si="31"/>
        <v>0</v>
      </c>
      <c r="AR95" s="415">
        <f t="shared" si="31"/>
        <v>0</v>
      </c>
      <c r="AS95" s="415">
        <f t="shared" si="31"/>
        <v>0</v>
      </c>
    </row>
    <row r="96" spans="1:45" ht="15">
      <c r="A96" s="186" t="s">
        <v>199</v>
      </c>
      <c r="B96" s="416">
        <f t="shared" ref="B96:AS96" si="32">B87-B95</f>
        <v>0</v>
      </c>
      <c r="C96" s="416">
        <f t="shared" si="32"/>
        <v>0</v>
      </c>
      <c r="D96" s="416">
        <f t="shared" si="32"/>
        <v>0</v>
      </c>
      <c r="E96" s="416">
        <f t="shared" si="32"/>
        <v>0</v>
      </c>
      <c r="F96" s="416">
        <f t="shared" si="32"/>
        <v>0</v>
      </c>
      <c r="G96" s="591">
        <f t="shared" si="32"/>
        <v>0</v>
      </c>
      <c r="H96" s="600">
        <f t="shared" si="32"/>
        <v>0</v>
      </c>
      <c r="I96" s="600">
        <f t="shared" si="32"/>
        <v>0</v>
      </c>
      <c r="J96" s="600">
        <f t="shared" si="32"/>
        <v>0</v>
      </c>
      <c r="K96" s="600">
        <f t="shared" si="32"/>
        <v>0</v>
      </c>
      <c r="L96" s="600">
        <f t="shared" si="32"/>
        <v>0</v>
      </c>
      <c r="M96" s="600">
        <f t="shared" si="32"/>
        <v>0</v>
      </c>
      <c r="N96" s="600">
        <f t="shared" si="32"/>
        <v>0</v>
      </c>
      <c r="O96" s="600">
        <f t="shared" si="32"/>
        <v>0</v>
      </c>
      <c r="P96" s="600">
        <f t="shared" si="32"/>
        <v>0</v>
      </c>
      <c r="Q96" s="600">
        <f t="shared" si="32"/>
        <v>0</v>
      </c>
      <c r="R96" s="600">
        <f t="shared" si="32"/>
        <v>0</v>
      </c>
      <c r="S96" s="600">
        <f t="shared" si="32"/>
        <v>0</v>
      </c>
      <c r="T96" s="600">
        <f t="shared" si="32"/>
        <v>0</v>
      </c>
      <c r="U96" s="600">
        <f t="shared" si="32"/>
        <v>0</v>
      </c>
      <c r="V96" s="600">
        <f t="shared" si="32"/>
        <v>0</v>
      </c>
      <c r="W96" s="600">
        <f t="shared" si="32"/>
        <v>0</v>
      </c>
      <c r="X96" s="600">
        <f t="shared" si="32"/>
        <v>0</v>
      </c>
      <c r="Y96" s="600">
        <f t="shared" si="32"/>
        <v>0</v>
      </c>
      <c r="Z96" s="600">
        <f t="shared" si="32"/>
        <v>0</v>
      </c>
      <c r="AA96" s="600">
        <f t="shared" si="32"/>
        <v>0</v>
      </c>
      <c r="AB96" s="600">
        <f t="shared" si="32"/>
        <v>0</v>
      </c>
      <c r="AC96" s="600">
        <f t="shared" si="32"/>
        <v>0</v>
      </c>
      <c r="AD96" s="600">
        <f t="shared" si="32"/>
        <v>0</v>
      </c>
      <c r="AE96" s="600">
        <f t="shared" si="32"/>
        <v>0</v>
      </c>
      <c r="AF96" s="600">
        <f t="shared" si="32"/>
        <v>0</v>
      </c>
      <c r="AG96" s="600">
        <f t="shared" si="32"/>
        <v>0</v>
      </c>
      <c r="AH96" s="600">
        <f t="shared" si="32"/>
        <v>0</v>
      </c>
      <c r="AI96" s="600">
        <f t="shared" si="32"/>
        <v>0</v>
      </c>
      <c r="AJ96" s="600">
        <f t="shared" si="32"/>
        <v>0</v>
      </c>
      <c r="AK96" s="600">
        <f t="shared" si="32"/>
        <v>0</v>
      </c>
      <c r="AL96" s="600">
        <f t="shared" si="32"/>
        <v>0</v>
      </c>
      <c r="AM96" s="600">
        <f t="shared" si="32"/>
        <v>0</v>
      </c>
      <c r="AN96" s="600">
        <f t="shared" si="32"/>
        <v>0</v>
      </c>
      <c r="AO96" s="600">
        <f t="shared" si="32"/>
        <v>0</v>
      </c>
      <c r="AP96" s="600">
        <f t="shared" si="32"/>
        <v>0</v>
      </c>
      <c r="AQ96" s="600">
        <f t="shared" si="32"/>
        <v>0</v>
      </c>
      <c r="AR96" s="600">
        <f t="shared" si="32"/>
        <v>0</v>
      </c>
      <c r="AS96" s="417">
        <f t="shared" si="32"/>
        <v>0</v>
      </c>
    </row>
    <row r="97" spans="1:45" ht="18">
      <c r="A97" s="187" t="s">
        <v>200</v>
      </c>
      <c r="B97" s="399">
        <f>'Ann8'!D49-'Ann8'!I49</f>
        <v>0</v>
      </c>
      <c r="C97" s="399">
        <f>B98</f>
        <v>0</v>
      </c>
      <c r="D97" s="399">
        <f>C98</f>
        <v>0</v>
      </c>
      <c r="E97" s="399">
        <f>D98</f>
        <v>0</v>
      </c>
      <c r="F97" s="399">
        <f>E98</f>
        <v>0</v>
      </c>
      <c r="G97" s="592">
        <f>F98</f>
        <v>0</v>
      </c>
      <c r="H97" s="399">
        <f t="shared" ref="H97:AE97" si="33">G98</f>
        <v>0</v>
      </c>
      <c r="I97" s="399">
        <f t="shared" si="33"/>
        <v>0</v>
      </c>
      <c r="J97" s="399">
        <f t="shared" si="33"/>
        <v>0</v>
      </c>
      <c r="K97" s="399">
        <f t="shared" si="33"/>
        <v>0</v>
      </c>
      <c r="L97" s="399">
        <f t="shared" si="33"/>
        <v>0</v>
      </c>
      <c r="M97" s="399">
        <f t="shared" si="33"/>
        <v>0</v>
      </c>
      <c r="N97" s="399">
        <f t="shared" si="33"/>
        <v>0</v>
      </c>
      <c r="O97" s="399">
        <f t="shared" si="33"/>
        <v>0</v>
      </c>
      <c r="P97" s="399">
        <f t="shared" si="33"/>
        <v>0</v>
      </c>
      <c r="Q97" s="399">
        <f t="shared" si="33"/>
        <v>0</v>
      </c>
      <c r="R97" s="399">
        <f t="shared" si="33"/>
        <v>0</v>
      </c>
      <c r="S97" s="399">
        <f t="shared" si="33"/>
        <v>0</v>
      </c>
      <c r="T97" s="399">
        <f t="shared" si="33"/>
        <v>0</v>
      </c>
      <c r="U97" s="399">
        <f t="shared" si="33"/>
        <v>0</v>
      </c>
      <c r="V97" s="399">
        <f t="shared" si="33"/>
        <v>0</v>
      </c>
      <c r="W97" s="399">
        <f t="shared" si="33"/>
        <v>0</v>
      </c>
      <c r="X97" s="399">
        <f t="shared" si="33"/>
        <v>0</v>
      </c>
      <c r="Y97" s="399">
        <f t="shared" si="33"/>
        <v>0</v>
      </c>
      <c r="Z97" s="399">
        <f t="shared" si="33"/>
        <v>0</v>
      </c>
      <c r="AA97" s="399">
        <f t="shared" si="33"/>
        <v>0</v>
      </c>
      <c r="AB97" s="399">
        <f t="shared" si="33"/>
        <v>0</v>
      </c>
      <c r="AC97" s="399">
        <f t="shared" si="33"/>
        <v>0</v>
      </c>
      <c r="AD97" s="399">
        <f t="shared" si="33"/>
        <v>0</v>
      </c>
      <c r="AE97" s="399">
        <f t="shared" si="33"/>
        <v>0</v>
      </c>
      <c r="AF97" s="399">
        <f t="shared" ref="AF97:AS97" si="34">AE98</f>
        <v>0</v>
      </c>
      <c r="AG97" s="399">
        <f t="shared" si="34"/>
        <v>0</v>
      </c>
      <c r="AH97" s="399">
        <f t="shared" si="34"/>
        <v>0</v>
      </c>
      <c r="AI97" s="399">
        <f t="shared" si="34"/>
        <v>0</v>
      </c>
      <c r="AJ97" s="399">
        <f t="shared" si="34"/>
        <v>0</v>
      </c>
      <c r="AK97" s="399">
        <f t="shared" si="34"/>
        <v>0</v>
      </c>
      <c r="AL97" s="399">
        <f t="shared" si="34"/>
        <v>0</v>
      </c>
      <c r="AM97" s="399">
        <f t="shared" si="34"/>
        <v>0</v>
      </c>
      <c r="AN97" s="399">
        <f t="shared" si="34"/>
        <v>0</v>
      </c>
      <c r="AO97" s="399">
        <f t="shared" si="34"/>
        <v>0</v>
      </c>
      <c r="AP97" s="399">
        <f t="shared" si="34"/>
        <v>0</v>
      </c>
      <c r="AQ97" s="399">
        <f t="shared" si="34"/>
        <v>0</v>
      </c>
      <c r="AR97" s="399">
        <f t="shared" si="34"/>
        <v>0</v>
      </c>
      <c r="AS97" s="418">
        <f t="shared" si="34"/>
        <v>0</v>
      </c>
    </row>
    <row r="98" spans="1:45" ht="15.75" thickBot="1">
      <c r="A98" s="188" t="s">
        <v>201</v>
      </c>
      <c r="B98" s="401">
        <f t="shared" ref="B98:G98" si="35">B97+B96</f>
        <v>0</v>
      </c>
      <c r="C98" s="401">
        <f t="shared" si="35"/>
        <v>0</v>
      </c>
      <c r="D98" s="401">
        <f t="shared" si="35"/>
        <v>0</v>
      </c>
      <c r="E98" s="401">
        <f t="shared" si="35"/>
        <v>0</v>
      </c>
      <c r="F98" s="401">
        <f t="shared" si="35"/>
        <v>0</v>
      </c>
      <c r="G98" s="593">
        <f t="shared" si="35"/>
        <v>0</v>
      </c>
      <c r="H98" s="401">
        <f t="shared" ref="H98:AE98" si="36">H97+H96</f>
        <v>0</v>
      </c>
      <c r="I98" s="401">
        <f t="shared" si="36"/>
        <v>0</v>
      </c>
      <c r="J98" s="401">
        <f t="shared" si="36"/>
        <v>0</v>
      </c>
      <c r="K98" s="401">
        <f t="shared" si="36"/>
        <v>0</v>
      </c>
      <c r="L98" s="401">
        <f t="shared" si="36"/>
        <v>0</v>
      </c>
      <c r="M98" s="401">
        <f t="shared" si="36"/>
        <v>0</v>
      </c>
      <c r="N98" s="401">
        <f t="shared" si="36"/>
        <v>0</v>
      </c>
      <c r="O98" s="401">
        <f t="shared" si="36"/>
        <v>0</v>
      </c>
      <c r="P98" s="401">
        <f t="shared" si="36"/>
        <v>0</v>
      </c>
      <c r="Q98" s="401">
        <f t="shared" si="36"/>
        <v>0</v>
      </c>
      <c r="R98" s="401">
        <f t="shared" si="36"/>
        <v>0</v>
      </c>
      <c r="S98" s="401">
        <f t="shared" si="36"/>
        <v>0</v>
      </c>
      <c r="T98" s="401">
        <f t="shared" si="36"/>
        <v>0</v>
      </c>
      <c r="U98" s="401">
        <f t="shared" si="36"/>
        <v>0</v>
      </c>
      <c r="V98" s="401">
        <f t="shared" si="36"/>
        <v>0</v>
      </c>
      <c r="W98" s="401">
        <f t="shared" si="36"/>
        <v>0</v>
      </c>
      <c r="X98" s="401">
        <f t="shared" si="36"/>
        <v>0</v>
      </c>
      <c r="Y98" s="401">
        <f t="shared" si="36"/>
        <v>0</v>
      </c>
      <c r="Z98" s="401">
        <f t="shared" si="36"/>
        <v>0</v>
      </c>
      <c r="AA98" s="401">
        <f t="shared" si="36"/>
        <v>0</v>
      </c>
      <c r="AB98" s="401">
        <f t="shared" si="36"/>
        <v>0</v>
      </c>
      <c r="AC98" s="401">
        <f t="shared" si="36"/>
        <v>0</v>
      </c>
      <c r="AD98" s="401">
        <f t="shared" si="36"/>
        <v>0</v>
      </c>
      <c r="AE98" s="401">
        <f t="shared" si="36"/>
        <v>0</v>
      </c>
      <c r="AF98" s="401">
        <f t="shared" ref="AF98:AS98" si="37">AF97+AF96</f>
        <v>0</v>
      </c>
      <c r="AG98" s="401">
        <f t="shared" si="37"/>
        <v>0</v>
      </c>
      <c r="AH98" s="401">
        <f t="shared" si="37"/>
        <v>0</v>
      </c>
      <c r="AI98" s="401">
        <f t="shared" si="37"/>
        <v>0</v>
      </c>
      <c r="AJ98" s="401">
        <f t="shared" si="37"/>
        <v>0</v>
      </c>
      <c r="AK98" s="401">
        <f t="shared" si="37"/>
        <v>0</v>
      </c>
      <c r="AL98" s="401">
        <f t="shared" si="37"/>
        <v>0</v>
      </c>
      <c r="AM98" s="401">
        <f t="shared" si="37"/>
        <v>0</v>
      </c>
      <c r="AN98" s="401">
        <f t="shared" si="37"/>
        <v>0</v>
      </c>
      <c r="AO98" s="401">
        <f t="shared" si="37"/>
        <v>0</v>
      </c>
      <c r="AP98" s="401">
        <f t="shared" si="37"/>
        <v>0</v>
      </c>
      <c r="AQ98" s="401">
        <f t="shared" si="37"/>
        <v>0</v>
      </c>
      <c r="AR98" s="401">
        <f t="shared" si="37"/>
        <v>0</v>
      </c>
      <c r="AS98" s="419">
        <f t="shared" si="37"/>
        <v>0</v>
      </c>
    </row>
    <row r="99" spans="1:45" ht="21.75" customHeight="1">
      <c r="A99" s="189" t="s">
        <v>202</v>
      </c>
      <c r="B99" s="420">
        <f t="shared" ref="B99:AS99" ca="1" si="38">B46+B73-B96</f>
        <v>0</v>
      </c>
      <c r="C99" s="420">
        <f t="shared" ca="1" si="38"/>
        <v>0</v>
      </c>
      <c r="D99" s="420">
        <f t="shared" ca="1" si="38"/>
        <v>0</v>
      </c>
      <c r="E99" s="420">
        <f t="shared" ca="1" si="38"/>
        <v>0</v>
      </c>
      <c r="F99" s="420">
        <f t="shared" ca="1" si="38"/>
        <v>0</v>
      </c>
      <c r="G99" s="594">
        <f t="shared" ca="1" si="38"/>
        <v>0</v>
      </c>
      <c r="H99" s="420">
        <f t="shared" ca="1" si="38"/>
        <v>0</v>
      </c>
      <c r="I99" s="420">
        <f t="shared" ca="1" si="38"/>
        <v>0</v>
      </c>
      <c r="J99" s="420">
        <f t="shared" ca="1" si="38"/>
        <v>0</v>
      </c>
      <c r="K99" s="420">
        <f t="shared" ca="1" si="38"/>
        <v>0</v>
      </c>
      <c r="L99" s="420">
        <f t="shared" ca="1" si="38"/>
        <v>0</v>
      </c>
      <c r="M99" s="420">
        <f t="shared" ca="1" si="38"/>
        <v>0</v>
      </c>
      <c r="N99" s="420">
        <f t="shared" ca="1" si="38"/>
        <v>0</v>
      </c>
      <c r="O99" s="420">
        <f t="shared" ca="1" si="38"/>
        <v>0</v>
      </c>
      <c r="P99" s="420">
        <f t="shared" ca="1" si="38"/>
        <v>0</v>
      </c>
      <c r="Q99" s="420">
        <f t="shared" ca="1" si="38"/>
        <v>0</v>
      </c>
      <c r="R99" s="420">
        <f t="shared" ca="1" si="38"/>
        <v>0</v>
      </c>
      <c r="S99" s="420">
        <f t="shared" ca="1" si="38"/>
        <v>0</v>
      </c>
      <c r="T99" s="420">
        <f t="shared" ca="1" si="38"/>
        <v>0</v>
      </c>
      <c r="U99" s="420">
        <f t="shared" ca="1" si="38"/>
        <v>0</v>
      </c>
      <c r="V99" s="420">
        <f t="shared" ca="1" si="38"/>
        <v>0</v>
      </c>
      <c r="W99" s="420">
        <f t="shared" ca="1" si="38"/>
        <v>0</v>
      </c>
      <c r="X99" s="420">
        <f t="shared" ca="1" si="38"/>
        <v>0</v>
      </c>
      <c r="Y99" s="420">
        <f t="shared" ca="1" si="38"/>
        <v>0</v>
      </c>
      <c r="Z99" s="420">
        <f t="shared" ca="1" si="38"/>
        <v>0</v>
      </c>
      <c r="AA99" s="420">
        <f t="shared" ca="1" si="38"/>
        <v>0</v>
      </c>
      <c r="AB99" s="420">
        <f t="shared" ca="1" si="38"/>
        <v>0</v>
      </c>
      <c r="AC99" s="420">
        <f t="shared" ca="1" si="38"/>
        <v>0</v>
      </c>
      <c r="AD99" s="420">
        <f t="shared" ca="1" si="38"/>
        <v>0</v>
      </c>
      <c r="AE99" s="420">
        <f t="shared" ca="1" si="38"/>
        <v>0</v>
      </c>
      <c r="AF99" s="420">
        <f t="shared" ca="1" si="38"/>
        <v>0</v>
      </c>
      <c r="AG99" s="420">
        <f t="shared" ca="1" si="38"/>
        <v>0</v>
      </c>
      <c r="AH99" s="420">
        <f t="shared" ca="1" si="38"/>
        <v>0</v>
      </c>
      <c r="AI99" s="420">
        <f t="shared" ca="1" si="38"/>
        <v>0</v>
      </c>
      <c r="AJ99" s="420">
        <f t="shared" ca="1" si="38"/>
        <v>0</v>
      </c>
      <c r="AK99" s="420">
        <f t="shared" ca="1" si="38"/>
        <v>0</v>
      </c>
      <c r="AL99" s="420">
        <f t="shared" ca="1" si="38"/>
        <v>0</v>
      </c>
      <c r="AM99" s="420">
        <f t="shared" ca="1" si="38"/>
        <v>0</v>
      </c>
      <c r="AN99" s="420">
        <f t="shared" ca="1" si="38"/>
        <v>0</v>
      </c>
      <c r="AO99" s="420">
        <f t="shared" ca="1" si="38"/>
        <v>0</v>
      </c>
      <c r="AP99" s="420">
        <f t="shared" ca="1" si="38"/>
        <v>0</v>
      </c>
      <c r="AQ99" s="420">
        <f t="shared" ca="1" si="38"/>
        <v>0</v>
      </c>
      <c r="AR99" s="420">
        <f t="shared" ca="1" si="38"/>
        <v>0</v>
      </c>
      <c r="AS99" s="421">
        <f t="shared" ca="1" si="38"/>
        <v>0</v>
      </c>
    </row>
    <row r="100" spans="1:45" ht="18">
      <c r="A100" s="190" t="s">
        <v>203</v>
      </c>
      <c r="B100" s="422">
        <f>B47+B74-B97</f>
        <v>0</v>
      </c>
      <c r="C100" s="422">
        <f ca="1">B101</f>
        <v>0</v>
      </c>
      <c r="D100" s="422">
        <f ca="1">C101</f>
        <v>0</v>
      </c>
      <c r="E100" s="422">
        <f ca="1">D101</f>
        <v>0</v>
      </c>
      <c r="F100" s="422">
        <f ca="1">E101</f>
        <v>0</v>
      </c>
      <c r="G100" s="595">
        <f ca="1">F101</f>
        <v>0</v>
      </c>
      <c r="H100" s="422">
        <f t="shared" ref="H100:AE100" ca="1" si="39">G101</f>
        <v>0</v>
      </c>
      <c r="I100" s="422">
        <f t="shared" ca="1" si="39"/>
        <v>0</v>
      </c>
      <c r="J100" s="422">
        <f t="shared" ca="1" si="39"/>
        <v>0</v>
      </c>
      <c r="K100" s="422">
        <f t="shared" ca="1" si="39"/>
        <v>0</v>
      </c>
      <c r="L100" s="422">
        <f t="shared" ca="1" si="39"/>
        <v>0</v>
      </c>
      <c r="M100" s="422">
        <f t="shared" ca="1" si="39"/>
        <v>0</v>
      </c>
      <c r="N100" s="422">
        <f t="shared" ca="1" si="39"/>
        <v>0</v>
      </c>
      <c r="O100" s="422">
        <f t="shared" ca="1" si="39"/>
        <v>0</v>
      </c>
      <c r="P100" s="422">
        <f t="shared" ca="1" si="39"/>
        <v>0</v>
      </c>
      <c r="Q100" s="422">
        <f t="shared" ca="1" si="39"/>
        <v>0</v>
      </c>
      <c r="R100" s="422">
        <f t="shared" ca="1" si="39"/>
        <v>0</v>
      </c>
      <c r="S100" s="422">
        <f t="shared" ca="1" si="39"/>
        <v>0</v>
      </c>
      <c r="T100" s="422">
        <f t="shared" ca="1" si="39"/>
        <v>0</v>
      </c>
      <c r="U100" s="422">
        <f t="shared" ca="1" si="39"/>
        <v>0</v>
      </c>
      <c r="V100" s="422">
        <f t="shared" ca="1" si="39"/>
        <v>0</v>
      </c>
      <c r="W100" s="422">
        <f t="shared" ca="1" si="39"/>
        <v>0</v>
      </c>
      <c r="X100" s="422">
        <f t="shared" ca="1" si="39"/>
        <v>0</v>
      </c>
      <c r="Y100" s="422">
        <f t="shared" ca="1" si="39"/>
        <v>0</v>
      </c>
      <c r="Z100" s="422">
        <f t="shared" ca="1" si="39"/>
        <v>0</v>
      </c>
      <c r="AA100" s="422">
        <f t="shared" ca="1" si="39"/>
        <v>0</v>
      </c>
      <c r="AB100" s="422">
        <f t="shared" ca="1" si="39"/>
        <v>0</v>
      </c>
      <c r="AC100" s="422">
        <f t="shared" ca="1" si="39"/>
        <v>0</v>
      </c>
      <c r="AD100" s="422">
        <f t="shared" ca="1" si="39"/>
        <v>0</v>
      </c>
      <c r="AE100" s="422">
        <f t="shared" ca="1" si="39"/>
        <v>0</v>
      </c>
      <c r="AF100" s="422">
        <f t="shared" ref="AF100:AS100" ca="1" si="40">AE101</f>
        <v>0</v>
      </c>
      <c r="AG100" s="422">
        <f t="shared" ca="1" si="40"/>
        <v>0</v>
      </c>
      <c r="AH100" s="422">
        <f t="shared" ca="1" si="40"/>
        <v>0</v>
      </c>
      <c r="AI100" s="422">
        <f t="shared" ca="1" si="40"/>
        <v>0</v>
      </c>
      <c r="AJ100" s="422">
        <f t="shared" ca="1" si="40"/>
        <v>0</v>
      </c>
      <c r="AK100" s="422">
        <f t="shared" ca="1" si="40"/>
        <v>0</v>
      </c>
      <c r="AL100" s="422">
        <f t="shared" ca="1" si="40"/>
        <v>0</v>
      </c>
      <c r="AM100" s="422">
        <f t="shared" ca="1" si="40"/>
        <v>0</v>
      </c>
      <c r="AN100" s="422">
        <f t="shared" ca="1" si="40"/>
        <v>0</v>
      </c>
      <c r="AO100" s="422">
        <f t="shared" ca="1" si="40"/>
        <v>0</v>
      </c>
      <c r="AP100" s="422">
        <f t="shared" ca="1" si="40"/>
        <v>0</v>
      </c>
      <c r="AQ100" s="422">
        <f t="shared" ca="1" si="40"/>
        <v>0</v>
      </c>
      <c r="AR100" s="422">
        <f t="shared" ca="1" si="40"/>
        <v>0</v>
      </c>
      <c r="AS100" s="423">
        <f t="shared" ca="1" si="40"/>
        <v>0</v>
      </c>
    </row>
    <row r="101" spans="1:45" ht="15">
      <c r="A101" s="191" t="s">
        <v>204</v>
      </c>
      <c r="B101" s="424">
        <f t="shared" ref="B101:G101" ca="1" si="41">B100+B99</f>
        <v>0</v>
      </c>
      <c r="C101" s="424">
        <f t="shared" ca="1" si="41"/>
        <v>0</v>
      </c>
      <c r="D101" s="424">
        <f t="shared" ca="1" si="41"/>
        <v>0</v>
      </c>
      <c r="E101" s="424">
        <f t="shared" ca="1" si="41"/>
        <v>0</v>
      </c>
      <c r="F101" s="424">
        <f t="shared" ca="1" si="41"/>
        <v>0</v>
      </c>
      <c r="G101" s="596">
        <f t="shared" ca="1" si="41"/>
        <v>0</v>
      </c>
      <c r="H101" s="424">
        <f t="shared" ref="H101:AE101" ca="1" si="42">H100+H99</f>
        <v>0</v>
      </c>
      <c r="I101" s="424">
        <f t="shared" ca="1" si="42"/>
        <v>0</v>
      </c>
      <c r="J101" s="424">
        <f t="shared" ca="1" si="42"/>
        <v>0</v>
      </c>
      <c r="K101" s="424">
        <f t="shared" ca="1" si="42"/>
        <v>0</v>
      </c>
      <c r="L101" s="424">
        <f t="shared" ca="1" si="42"/>
        <v>0</v>
      </c>
      <c r="M101" s="424">
        <f t="shared" ca="1" si="42"/>
        <v>0</v>
      </c>
      <c r="N101" s="424">
        <f t="shared" ca="1" si="42"/>
        <v>0</v>
      </c>
      <c r="O101" s="424">
        <f t="shared" ca="1" si="42"/>
        <v>0</v>
      </c>
      <c r="P101" s="424">
        <f t="shared" ca="1" si="42"/>
        <v>0</v>
      </c>
      <c r="Q101" s="424">
        <f t="shared" ca="1" si="42"/>
        <v>0</v>
      </c>
      <c r="R101" s="424">
        <f t="shared" ca="1" si="42"/>
        <v>0</v>
      </c>
      <c r="S101" s="424">
        <f t="shared" ca="1" si="42"/>
        <v>0</v>
      </c>
      <c r="T101" s="424">
        <f t="shared" ca="1" si="42"/>
        <v>0</v>
      </c>
      <c r="U101" s="424">
        <f t="shared" ca="1" si="42"/>
        <v>0</v>
      </c>
      <c r="V101" s="424">
        <f t="shared" ca="1" si="42"/>
        <v>0</v>
      </c>
      <c r="W101" s="424">
        <f t="shared" ca="1" si="42"/>
        <v>0</v>
      </c>
      <c r="X101" s="424">
        <f t="shared" ca="1" si="42"/>
        <v>0</v>
      </c>
      <c r="Y101" s="424">
        <f t="shared" ca="1" si="42"/>
        <v>0</v>
      </c>
      <c r="Z101" s="424">
        <f t="shared" ca="1" si="42"/>
        <v>0</v>
      </c>
      <c r="AA101" s="424">
        <f t="shared" ca="1" si="42"/>
        <v>0</v>
      </c>
      <c r="AB101" s="424">
        <f t="shared" ca="1" si="42"/>
        <v>0</v>
      </c>
      <c r="AC101" s="424">
        <f t="shared" ca="1" si="42"/>
        <v>0</v>
      </c>
      <c r="AD101" s="424">
        <f t="shared" ca="1" si="42"/>
        <v>0</v>
      </c>
      <c r="AE101" s="424">
        <f t="shared" ca="1" si="42"/>
        <v>0</v>
      </c>
      <c r="AF101" s="424">
        <f t="shared" ref="AF101:AS101" ca="1" si="43">AF100+AF99</f>
        <v>0</v>
      </c>
      <c r="AG101" s="424">
        <f t="shared" ca="1" si="43"/>
        <v>0</v>
      </c>
      <c r="AH101" s="424">
        <f t="shared" ca="1" si="43"/>
        <v>0</v>
      </c>
      <c r="AI101" s="424">
        <f t="shared" ca="1" si="43"/>
        <v>0</v>
      </c>
      <c r="AJ101" s="424">
        <f t="shared" ca="1" si="43"/>
        <v>0</v>
      </c>
      <c r="AK101" s="424">
        <f t="shared" ca="1" si="43"/>
        <v>0</v>
      </c>
      <c r="AL101" s="424">
        <f t="shared" ca="1" si="43"/>
        <v>0</v>
      </c>
      <c r="AM101" s="424">
        <f t="shared" ca="1" si="43"/>
        <v>0</v>
      </c>
      <c r="AN101" s="424">
        <f t="shared" ca="1" si="43"/>
        <v>0</v>
      </c>
      <c r="AO101" s="424">
        <f t="shared" ca="1" si="43"/>
        <v>0</v>
      </c>
      <c r="AP101" s="424">
        <f t="shared" ca="1" si="43"/>
        <v>0</v>
      </c>
      <c r="AQ101" s="424">
        <f t="shared" ca="1" si="43"/>
        <v>0</v>
      </c>
      <c r="AR101" s="424">
        <f t="shared" ca="1" si="43"/>
        <v>0</v>
      </c>
      <c r="AS101" s="425">
        <f t="shared" ca="1" si="43"/>
        <v>0</v>
      </c>
    </row>
    <row r="102" spans="1:45">
      <c r="A102" s="259" t="s">
        <v>205</v>
      </c>
      <c r="B102" s="394"/>
      <c r="C102" s="394"/>
      <c r="D102" s="394"/>
      <c r="E102" s="394"/>
      <c r="F102" s="394"/>
      <c r="G102" s="597"/>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426"/>
    </row>
    <row r="103" spans="1:45">
      <c r="A103" s="260" t="s">
        <v>206</v>
      </c>
      <c r="B103" s="391"/>
      <c r="C103" s="391"/>
      <c r="D103" s="391"/>
      <c r="E103" s="391"/>
      <c r="F103" s="391"/>
      <c r="G103" s="598"/>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s="391"/>
      <c r="AQ103" s="391"/>
      <c r="AR103" s="391"/>
      <c r="AS103" s="427"/>
    </row>
    <row r="104" spans="1:45">
      <c r="A104" s="260" t="s">
        <v>301</v>
      </c>
      <c r="B104" s="391"/>
      <c r="C104" s="391"/>
      <c r="D104" s="391"/>
      <c r="E104" s="391"/>
      <c r="F104" s="391"/>
      <c r="G104" s="598"/>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s="391"/>
      <c r="AQ104" s="391"/>
      <c r="AR104" s="391"/>
      <c r="AS104" s="427"/>
    </row>
    <row r="105" spans="1:45">
      <c r="A105" s="261" t="s">
        <v>282</v>
      </c>
      <c r="C105" s="414"/>
      <c r="D105" s="414"/>
      <c r="E105" s="414"/>
      <c r="F105" s="414"/>
      <c r="G105" s="599"/>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28"/>
    </row>
    <row r="106" spans="1:45" ht="21.75" customHeight="1" thickBot="1">
      <c r="A106" s="457" t="s">
        <v>207</v>
      </c>
      <c r="B106" s="456">
        <f ca="1">B101+SUM(B103:B105)</f>
        <v>0</v>
      </c>
      <c r="C106" s="456">
        <f t="shared" ref="C106:AS106" ca="1" si="44">C101+SUM(C103:C105)</f>
        <v>0</v>
      </c>
      <c r="D106" s="456">
        <f t="shared" ca="1" si="44"/>
        <v>0</v>
      </c>
      <c r="E106" s="456">
        <f t="shared" ca="1" si="44"/>
        <v>0</v>
      </c>
      <c r="F106" s="456">
        <f t="shared" ca="1" si="44"/>
        <v>0</v>
      </c>
      <c r="G106" s="456">
        <f t="shared" ca="1" si="44"/>
        <v>0</v>
      </c>
      <c r="H106" s="456">
        <f t="shared" ca="1" si="44"/>
        <v>0</v>
      </c>
      <c r="I106" s="456">
        <f t="shared" ca="1" si="44"/>
        <v>0</v>
      </c>
      <c r="J106" s="456">
        <f t="shared" ca="1" si="44"/>
        <v>0</v>
      </c>
      <c r="K106" s="456">
        <f t="shared" ca="1" si="44"/>
        <v>0</v>
      </c>
      <c r="L106" s="456">
        <f t="shared" ca="1" si="44"/>
        <v>0</v>
      </c>
      <c r="M106" s="456">
        <f t="shared" ca="1" si="44"/>
        <v>0</v>
      </c>
      <c r="N106" s="456">
        <f t="shared" ca="1" si="44"/>
        <v>0</v>
      </c>
      <c r="O106" s="456">
        <f t="shared" ca="1" si="44"/>
        <v>0</v>
      </c>
      <c r="P106" s="456">
        <f t="shared" ca="1" si="44"/>
        <v>0</v>
      </c>
      <c r="Q106" s="456">
        <f t="shared" ca="1" si="44"/>
        <v>0</v>
      </c>
      <c r="R106" s="456">
        <f t="shared" ca="1" si="44"/>
        <v>0</v>
      </c>
      <c r="S106" s="456">
        <f t="shared" ca="1" si="44"/>
        <v>0</v>
      </c>
      <c r="T106" s="456">
        <f t="shared" ca="1" si="44"/>
        <v>0</v>
      </c>
      <c r="U106" s="456">
        <f t="shared" ca="1" si="44"/>
        <v>0</v>
      </c>
      <c r="V106" s="456">
        <f t="shared" ca="1" si="44"/>
        <v>0</v>
      </c>
      <c r="W106" s="456">
        <f t="shared" ca="1" si="44"/>
        <v>0</v>
      </c>
      <c r="X106" s="456">
        <f t="shared" ca="1" si="44"/>
        <v>0</v>
      </c>
      <c r="Y106" s="456">
        <f t="shared" ca="1" si="44"/>
        <v>0</v>
      </c>
      <c r="Z106" s="456">
        <f t="shared" ca="1" si="44"/>
        <v>0</v>
      </c>
      <c r="AA106" s="456">
        <f t="shared" ca="1" si="44"/>
        <v>0</v>
      </c>
      <c r="AB106" s="456">
        <f t="shared" ca="1" si="44"/>
        <v>0</v>
      </c>
      <c r="AC106" s="456">
        <f t="shared" ca="1" si="44"/>
        <v>0</v>
      </c>
      <c r="AD106" s="456">
        <f t="shared" ca="1" si="44"/>
        <v>0</v>
      </c>
      <c r="AE106" s="456">
        <f t="shared" ca="1" si="44"/>
        <v>0</v>
      </c>
      <c r="AF106" s="456">
        <f t="shared" ca="1" si="44"/>
        <v>0</v>
      </c>
      <c r="AG106" s="456">
        <f t="shared" ca="1" si="44"/>
        <v>0</v>
      </c>
      <c r="AH106" s="456">
        <f t="shared" ca="1" si="44"/>
        <v>0</v>
      </c>
      <c r="AI106" s="456">
        <f t="shared" ca="1" si="44"/>
        <v>0</v>
      </c>
      <c r="AJ106" s="456">
        <f t="shared" ca="1" si="44"/>
        <v>0</v>
      </c>
      <c r="AK106" s="456">
        <f t="shared" ca="1" si="44"/>
        <v>0</v>
      </c>
      <c r="AL106" s="456">
        <f t="shared" ca="1" si="44"/>
        <v>0</v>
      </c>
      <c r="AM106" s="456">
        <f t="shared" ca="1" si="44"/>
        <v>0</v>
      </c>
      <c r="AN106" s="456">
        <f t="shared" ca="1" si="44"/>
        <v>0</v>
      </c>
      <c r="AO106" s="456">
        <f t="shared" ca="1" si="44"/>
        <v>0</v>
      </c>
      <c r="AP106" s="456">
        <f t="shared" ca="1" si="44"/>
        <v>0</v>
      </c>
      <c r="AQ106" s="456">
        <f t="shared" ca="1" si="44"/>
        <v>0</v>
      </c>
      <c r="AR106" s="456">
        <f t="shared" ca="1" si="44"/>
        <v>0</v>
      </c>
      <c r="AS106" s="456">
        <f t="shared" ca="1" si="44"/>
        <v>0</v>
      </c>
    </row>
    <row r="107" spans="1:45" s="25" customFormat="1" ht="16.5" customHeight="1">
      <c r="A107" s="583" t="s">
        <v>436</v>
      </c>
      <c r="B107" s="584" t="e">
        <f ca="1">(B106-'Ann8'!$I$30-'Ann8'!$I$29)*360/Parametres!$E$27</f>
        <v>#DIV/0!</v>
      </c>
      <c r="C107" s="584" t="e">
        <f ca="1">(C106-'Ann8'!$I$30-'Ann8'!$I$29)*360/Parametres!$E$27</f>
        <v>#DIV/0!</v>
      </c>
      <c r="D107" s="584" t="e">
        <f ca="1">(D106-'Ann8'!$I$30-'Ann8'!$I$29)*360/Parametres!$E$27</f>
        <v>#DIV/0!</v>
      </c>
      <c r="E107" s="584" t="e">
        <f ca="1">(E106-'Ann8'!$I$30-'Ann8'!$I$29)*360/Parametres!$E$27</f>
        <v>#DIV/0!</v>
      </c>
      <c r="F107" s="584" t="e">
        <f ca="1">(F106-'Ann8'!$I$30-'Ann8'!$I$29)*360/Parametres!$E$27</f>
        <v>#DIV/0!</v>
      </c>
      <c r="G107" s="584" t="e">
        <f ca="1">(G106-'Ann8'!$I$30-'Ann8'!$I$29)*360/Parametres!$E$27</f>
        <v>#DIV/0!</v>
      </c>
      <c r="H107" s="584" t="e">
        <f ca="1">(H106-'Ann8'!$I$30-'Ann8'!$I$29)*360/Parametres!$E$27</f>
        <v>#DIV/0!</v>
      </c>
      <c r="I107" s="584" t="e">
        <f ca="1">(I106-'Ann8'!$I$30-'Ann8'!$I$29)*360/Parametres!$E$27</f>
        <v>#DIV/0!</v>
      </c>
      <c r="J107" s="584" t="e">
        <f ca="1">(J106-'Ann8'!$I$30-'Ann8'!$I$29)*360/Parametres!$E$27</f>
        <v>#DIV/0!</v>
      </c>
      <c r="K107" s="584" t="e">
        <f ca="1">(K106-'Ann8'!$I$30-'Ann8'!$I$29)*360/Parametres!$E$27</f>
        <v>#DIV/0!</v>
      </c>
      <c r="L107" s="584" t="e">
        <f ca="1">(L106-'Ann8'!$I$30-'Ann8'!$I$29)*360/Parametres!$E$27</f>
        <v>#DIV/0!</v>
      </c>
      <c r="M107" s="584" t="e">
        <f ca="1">(M106-'Ann8'!$I$30-'Ann8'!$I$29)*360/Parametres!$E$27</f>
        <v>#DIV/0!</v>
      </c>
      <c r="N107" s="584" t="e">
        <f ca="1">(N106-'Ann8'!$I$30-'Ann8'!$I$29)*360/Parametres!$E$27</f>
        <v>#DIV/0!</v>
      </c>
      <c r="O107" s="584" t="e">
        <f ca="1">(O106-'Ann8'!$I$30-'Ann8'!$I$29)*360/Parametres!$E$27</f>
        <v>#DIV/0!</v>
      </c>
      <c r="P107" s="584" t="e">
        <f ca="1">(P106-'Ann8'!$I$30-'Ann8'!$I$29)*360/Parametres!$E$27</f>
        <v>#DIV/0!</v>
      </c>
      <c r="Q107" s="584" t="e">
        <f ca="1">(Q106-'Ann8'!$I$30-'Ann8'!$I$29)*360/Parametres!$E$27</f>
        <v>#DIV/0!</v>
      </c>
      <c r="R107" s="584" t="e">
        <f ca="1">(R106-'Ann8'!$I$30-'Ann8'!$I$29)*360/Parametres!$E$27</f>
        <v>#DIV/0!</v>
      </c>
      <c r="S107" s="584" t="e">
        <f ca="1">(S106-'Ann8'!$I$30-'Ann8'!$I$29)*360/Parametres!$E$27</f>
        <v>#DIV/0!</v>
      </c>
      <c r="T107" s="584" t="e">
        <f ca="1">(T106-'Ann8'!$I$30-'Ann8'!$I$29)*360/Parametres!$E$27</f>
        <v>#DIV/0!</v>
      </c>
      <c r="U107" s="584" t="e">
        <f ca="1">(U106-'Ann8'!$I$30-'Ann8'!$I$29)*360/Parametres!$E$27</f>
        <v>#DIV/0!</v>
      </c>
      <c r="V107" s="584" t="e">
        <f ca="1">(V106-'Ann8'!$I$30-'Ann8'!$I$29)*360/Parametres!$E$27</f>
        <v>#DIV/0!</v>
      </c>
      <c r="W107" s="584" t="e">
        <f ca="1">(W106-'Ann8'!$I$30-'Ann8'!$I$29)*360/Parametres!$E$27</f>
        <v>#DIV/0!</v>
      </c>
      <c r="X107" s="584" t="e">
        <f ca="1">(X106-'Ann8'!$I$30-'Ann8'!$I$29)*360/Parametres!$E$27</f>
        <v>#DIV/0!</v>
      </c>
      <c r="Y107" s="584" t="e">
        <f ca="1">(Y106-'Ann8'!$I$30-'Ann8'!$I$29)*360/Parametres!$E$27</f>
        <v>#DIV/0!</v>
      </c>
      <c r="Z107" s="584" t="e">
        <f ca="1">(Z106-'Ann8'!$I$30-'Ann8'!$I$29)*360/Parametres!$E$27</f>
        <v>#DIV/0!</v>
      </c>
      <c r="AA107" s="584" t="e">
        <f ca="1">(AA106-'Ann8'!$I$30-'Ann8'!$I$29)*360/Parametres!$E$27</f>
        <v>#DIV/0!</v>
      </c>
      <c r="AB107" s="584" t="e">
        <f ca="1">(AB106-'Ann8'!$I$30-'Ann8'!$I$29)*360/Parametres!$E$27</f>
        <v>#DIV/0!</v>
      </c>
      <c r="AC107" s="584" t="e">
        <f ca="1">(AC106-'Ann8'!$I$30-'Ann8'!$I$29)*360/Parametres!$E$27</f>
        <v>#DIV/0!</v>
      </c>
      <c r="AD107" s="584" t="e">
        <f ca="1">(AD106-'Ann8'!$I$30-'Ann8'!$I$29)*360/Parametres!$E$27</f>
        <v>#DIV/0!</v>
      </c>
      <c r="AE107" s="584" t="e">
        <f ca="1">(AE106-'Ann8'!$I$30-'Ann8'!$I$29)*360/Parametres!$E$27</f>
        <v>#DIV/0!</v>
      </c>
      <c r="AF107" s="584" t="e">
        <f ca="1">(AF106-'Ann8'!$I$30-'Ann8'!$I$29)*360/Parametres!$E$27</f>
        <v>#DIV/0!</v>
      </c>
      <c r="AG107" s="584" t="e">
        <f ca="1">(AG106-'Ann8'!$I$30-'Ann8'!$I$29)*360/Parametres!$E$27</f>
        <v>#DIV/0!</v>
      </c>
      <c r="AH107" s="584" t="e">
        <f ca="1">(AH106-'Ann8'!$I$30-'Ann8'!$I$29)*360/Parametres!$E$27</f>
        <v>#DIV/0!</v>
      </c>
      <c r="AI107" s="584" t="e">
        <f ca="1">(AI106-'Ann8'!$I$30-'Ann8'!$I$29)*360/Parametres!$E$27</f>
        <v>#DIV/0!</v>
      </c>
      <c r="AJ107" s="584" t="e">
        <f ca="1">(AJ106-'Ann8'!$I$30-'Ann8'!$I$29)*360/Parametres!$E$27</f>
        <v>#DIV/0!</v>
      </c>
      <c r="AK107" s="584" t="e">
        <f ca="1">(AK106-'Ann8'!$I$30-'Ann8'!$I$29)*360/Parametres!$E$27</f>
        <v>#DIV/0!</v>
      </c>
      <c r="AL107" s="584" t="e">
        <f ca="1">(AL106-'Ann8'!$I$30-'Ann8'!$I$29)*360/Parametres!$E$27</f>
        <v>#DIV/0!</v>
      </c>
      <c r="AM107" s="584" t="e">
        <f ca="1">(AM106-'Ann8'!$I$30-'Ann8'!$I$29)*360/Parametres!$E$27</f>
        <v>#DIV/0!</v>
      </c>
      <c r="AN107" s="584" t="e">
        <f ca="1">(AN106-'Ann8'!$I$30-'Ann8'!$I$29)*360/Parametres!$E$27</f>
        <v>#DIV/0!</v>
      </c>
      <c r="AO107" s="584" t="e">
        <f ca="1">(AO106-'Ann8'!$I$30-'Ann8'!$I$29)*360/Parametres!$E$27</f>
        <v>#DIV/0!</v>
      </c>
      <c r="AP107" s="584" t="e">
        <f ca="1">(AP106-'Ann8'!$I$30-'Ann8'!$I$29)*360/Parametres!$E$27</f>
        <v>#DIV/0!</v>
      </c>
      <c r="AQ107" s="584" t="e">
        <f ca="1">(AQ106-'Ann8'!$I$30-'Ann8'!$I$29)*360/Parametres!$E$27</f>
        <v>#DIV/0!</v>
      </c>
      <c r="AR107" s="584" t="e">
        <f ca="1">(AR106-'Ann8'!$I$30-'Ann8'!$I$29)*360/Parametres!$E$27</f>
        <v>#DIV/0!</v>
      </c>
      <c r="AS107" s="584" t="e">
        <f ca="1">(AS106-'Ann8'!$I$30-'Ann8'!$I$29)*360/Parametres!$E$27</f>
        <v>#DIV/0!</v>
      </c>
    </row>
    <row r="109" spans="1:45" hidden="1" outlineLevel="1">
      <c r="A109" s="114" t="s">
        <v>398</v>
      </c>
      <c r="B109" s="429"/>
      <c r="C109" s="429">
        <f t="shared" ref="C109:AS109" ca="1" si="45">C17+C18+C23-C27-C28-C29-C31-C32</f>
        <v>0</v>
      </c>
      <c r="D109" s="429">
        <f t="shared" ca="1" si="45"/>
        <v>0</v>
      </c>
      <c r="E109" s="429">
        <f t="shared" ca="1" si="45"/>
        <v>0</v>
      </c>
      <c r="F109" s="429">
        <f t="shared" ca="1" si="45"/>
        <v>0</v>
      </c>
      <c r="G109" s="429">
        <f t="shared" ca="1" si="45"/>
        <v>0</v>
      </c>
      <c r="H109" s="429">
        <f t="shared" ca="1" si="45"/>
        <v>0</v>
      </c>
      <c r="I109" s="429">
        <f t="shared" ca="1" si="45"/>
        <v>0</v>
      </c>
      <c r="J109" s="429">
        <f t="shared" ca="1" si="45"/>
        <v>0</v>
      </c>
      <c r="K109" s="429">
        <f t="shared" ca="1" si="45"/>
        <v>0</v>
      </c>
      <c r="L109" s="429">
        <f t="shared" ca="1" si="45"/>
        <v>0</v>
      </c>
      <c r="M109" s="429">
        <f t="shared" ca="1" si="45"/>
        <v>0</v>
      </c>
      <c r="N109" s="429">
        <f t="shared" ca="1" si="45"/>
        <v>0</v>
      </c>
      <c r="O109" s="429">
        <f t="shared" ca="1" si="45"/>
        <v>0</v>
      </c>
      <c r="P109" s="429">
        <f t="shared" ca="1" si="45"/>
        <v>0</v>
      </c>
      <c r="Q109" s="429">
        <f t="shared" ca="1" si="45"/>
        <v>0</v>
      </c>
      <c r="R109" s="429">
        <f t="shared" ca="1" si="45"/>
        <v>0</v>
      </c>
      <c r="S109" s="429">
        <f t="shared" ca="1" si="45"/>
        <v>0</v>
      </c>
      <c r="T109" s="429">
        <f t="shared" ca="1" si="45"/>
        <v>0</v>
      </c>
      <c r="U109" s="429">
        <f t="shared" ca="1" si="45"/>
        <v>0</v>
      </c>
      <c r="V109" s="429">
        <f t="shared" ca="1" si="45"/>
        <v>0</v>
      </c>
      <c r="W109" s="429">
        <f t="shared" ca="1" si="45"/>
        <v>0</v>
      </c>
      <c r="X109" s="429">
        <f t="shared" ca="1" si="45"/>
        <v>0</v>
      </c>
      <c r="Y109" s="429">
        <f t="shared" ca="1" si="45"/>
        <v>0</v>
      </c>
      <c r="Z109" s="429">
        <f t="shared" ca="1" si="45"/>
        <v>0</v>
      </c>
      <c r="AA109" s="429">
        <f t="shared" ca="1" si="45"/>
        <v>0</v>
      </c>
      <c r="AB109" s="429">
        <f t="shared" ca="1" si="45"/>
        <v>0</v>
      </c>
      <c r="AC109" s="429">
        <f t="shared" ca="1" si="45"/>
        <v>0</v>
      </c>
      <c r="AD109" s="429">
        <f t="shared" ca="1" si="45"/>
        <v>0</v>
      </c>
      <c r="AE109" s="429">
        <f t="shared" ca="1" si="45"/>
        <v>0</v>
      </c>
      <c r="AF109" s="429">
        <f t="shared" ca="1" si="45"/>
        <v>0</v>
      </c>
      <c r="AG109" s="429">
        <f t="shared" ca="1" si="45"/>
        <v>0</v>
      </c>
      <c r="AH109" s="429">
        <f t="shared" ca="1" si="45"/>
        <v>0</v>
      </c>
      <c r="AI109" s="429">
        <f t="shared" ca="1" si="45"/>
        <v>0</v>
      </c>
      <c r="AJ109" s="429">
        <f t="shared" ca="1" si="45"/>
        <v>0</v>
      </c>
      <c r="AK109" s="429">
        <f t="shared" ca="1" si="45"/>
        <v>0</v>
      </c>
      <c r="AL109" s="429">
        <f t="shared" ca="1" si="45"/>
        <v>0</v>
      </c>
      <c r="AM109" s="429">
        <f t="shared" ca="1" si="45"/>
        <v>0</v>
      </c>
      <c r="AN109" s="429">
        <f t="shared" ca="1" si="45"/>
        <v>0</v>
      </c>
      <c r="AO109" s="429">
        <f t="shared" ca="1" si="45"/>
        <v>0</v>
      </c>
      <c r="AP109" s="429">
        <f t="shared" ca="1" si="45"/>
        <v>0</v>
      </c>
      <c r="AQ109" s="429">
        <f t="shared" ca="1" si="45"/>
        <v>0</v>
      </c>
      <c r="AR109" s="429">
        <f t="shared" ca="1" si="45"/>
        <v>0</v>
      </c>
      <c r="AS109" s="429">
        <f t="shared" ca="1" si="45"/>
        <v>0</v>
      </c>
    </row>
    <row r="110" spans="1:45" hidden="1" outlineLevel="1">
      <c r="A110" s="114" t="s">
        <v>399</v>
      </c>
      <c r="B110" s="429"/>
      <c r="C110" s="429">
        <f t="shared" ref="C110:AS110" ca="1" si="46">C109-C34-C33</f>
        <v>0</v>
      </c>
      <c r="D110" s="429">
        <f t="shared" ca="1" si="46"/>
        <v>0</v>
      </c>
      <c r="E110" s="429">
        <f t="shared" ca="1" si="46"/>
        <v>0</v>
      </c>
      <c r="F110" s="429">
        <f t="shared" ca="1" si="46"/>
        <v>0</v>
      </c>
      <c r="G110" s="429">
        <f t="shared" ca="1" si="46"/>
        <v>0</v>
      </c>
      <c r="H110" s="429">
        <f t="shared" ca="1" si="46"/>
        <v>0</v>
      </c>
      <c r="I110" s="429">
        <f t="shared" ca="1" si="46"/>
        <v>0</v>
      </c>
      <c r="J110" s="429">
        <f t="shared" ca="1" si="46"/>
        <v>0</v>
      </c>
      <c r="K110" s="429">
        <f t="shared" ca="1" si="46"/>
        <v>0</v>
      </c>
      <c r="L110" s="429">
        <f t="shared" ca="1" si="46"/>
        <v>0</v>
      </c>
      <c r="M110" s="429">
        <f t="shared" ca="1" si="46"/>
        <v>0</v>
      </c>
      <c r="N110" s="429">
        <f t="shared" ca="1" si="46"/>
        <v>0</v>
      </c>
      <c r="O110" s="429">
        <f t="shared" ca="1" si="46"/>
        <v>0</v>
      </c>
      <c r="P110" s="429">
        <f t="shared" ca="1" si="46"/>
        <v>0</v>
      </c>
      <c r="Q110" s="429">
        <f t="shared" ca="1" si="46"/>
        <v>0</v>
      </c>
      <c r="R110" s="429">
        <f t="shared" ca="1" si="46"/>
        <v>0</v>
      </c>
      <c r="S110" s="429">
        <f t="shared" ca="1" si="46"/>
        <v>0</v>
      </c>
      <c r="T110" s="429">
        <f t="shared" ca="1" si="46"/>
        <v>0</v>
      </c>
      <c r="U110" s="429">
        <f t="shared" ca="1" si="46"/>
        <v>0</v>
      </c>
      <c r="V110" s="429">
        <f t="shared" ca="1" si="46"/>
        <v>0</v>
      </c>
      <c r="W110" s="429">
        <f t="shared" ca="1" si="46"/>
        <v>0</v>
      </c>
      <c r="X110" s="429">
        <f t="shared" ca="1" si="46"/>
        <v>0</v>
      </c>
      <c r="Y110" s="429">
        <f t="shared" ca="1" si="46"/>
        <v>0</v>
      </c>
      <c r="Z110" s="429">
        <f t="shared" ca="1" si="46"/>
        <v>0</v>
      </c>
      <c r="AA110" s="429">
        <f t="shared" ca="1" si="46"/>
        <v>0</v>
      </c>
      <c r="AB110" s="429">
        <f t="shared" ca="1" si="46"/>
        <v>0</v>
      </c>
      <c r="AC110" s="429">
        <f t="shared" ca="1" si="46"/>
        <v>0</v>
      </c>
      <c r="AD110" s="429">
        <f t="shared" ca="1" si="46"/>
        <v>0</v>
      </c>
      <c r="AE110" s="429">
        <f t="shared" ca="1" si="46"/>
        <v>0</v>
      </c>
      <c r="AF110" s="429">
        <f t="shared" ca="1" si="46"/>
        <v>0</v>
      </c>
      <c r="AG110" s="429">
        <f t="shared" ca="1" si="46"/>
        <v>0</v>
      </c>
      <c r="AH110" s="429">
        <f t="shared" ca="1" si="46"/>
        <v>0</v>
      </c>
      <c r="AI110" s="429">
        <f t="shared" ca="1" si="46"/>
        <v>0</v>
      </c>
      <c r="AJ110" s="429">
        <f t="shared" ca="1" si="46"/>
        <v>0</v>
      </c>
      <c r="AK110" s="429">
        <f t="shared" ca="1" si="46"/>
        <v>0</v>
      </c>
      <c r="AL110" s="429">
        <f t="shared" ca="1" si="46"/>
        <v>0</v>
      </c>
      <c r="AM110" s="429">
        <f t="shared" ca="1" si="46"/>
        <v>0</v>
      </c>
      <c r="AN110" s="429">
        <f t="shared" ca="1" si="46"/>
        <v>0</v>
      </c>
      <c r="AO110" s="429">
        <f t="shared" ca="1" si="46"/>
        <v>0</v>
      </c>
      <c r="AP110" s="429">
        <f t="shared" ca="1" si="46"/>
        <v>0</v>
      </c>
      <c r="AQ110" s="429">
        <f t="shared" ca="1" si="46"/>
        <v>0</v>
      </c>
      <c r="AR110" s="429">
        <f t="shared" ca="1" si="46"/>
        <v>0</v>
      </c>
      <c r="AS110" s="429">
        <f t="shared" ca="1" si="46"/>
        <v>0</v>
      </c>
    </row>
    <row r="111" spans="1:45" hidden="1" outlineLevel="1">
      <c r="A111" s="114" t="s">
        <v>400</v>
      </c>
      <c r="B111" s="429"/>
    </row>
    <row r="112" spans="1:45" hidden="1" outlineLevel="1">
      <c r="A112" s="114" t="s">
        <v>402</v>
      </c>
      <c r="B112" s="430"/>
    </row>
    <row r="113" spans="1:45" hidden="1" outlineLevel="1"/>
    <row r="114" spans="1:45" hidden="1" outlineLevel="1">
      <c r="A114" s="114" t="s">
        <v>403</v>
      </c>
      <c r="B114" s="429"/>
      <c r="C114" s="429">
        <f t="shared" ref="C114:AS114" ca="1" si="47">C106+C15</f>
        <v>0</v>
      </c>
      <c r="D114" s="429">
        <f t="shared" ca="1" si="47"/>
        <v>0</v>
      </c>
      <c r="E114" s="429">
        <f t="shared" ca="1" si="47"/>
        <v>0</v>
      </c>
      <c r="F114" s="429">
        <f t="shared" ca="1" si="47"/>
        <v>0</v>
      </c>
      <c r="G114" s="429">
        <f t="shared" ca="1" si="47"/>
        <v>0</v>
      </c>
      <c r="H114" s="429">
        <f t="shared" ca="1" si="47"/>
        <v>0</v>
      </c>
      <c r="I114" s="429">
        <f t="shared" ca="1" si="47"/>
        <v>0</v>
      </c>
      <c r="J114" s="429">
        <f t="shared" ca="1" si="47"/>
        <v>0</v>
      </c>
      <c r="K114" s="429">
        <f t="shared" ca="1" si="47"/>
        <v>0</v>
      </c>
      <c r="L114" s="429">
        <f t="shared" ca="1" si="47"/>
        <v>0</v>
      </c>
      <c r="M114" s="429">
        <f t="shared" ca="1" si="47"/>
        <v>0</v>
      </c>
      <c r="N114" s="429">
        <f t="shared" ca="1" si="47"/>
        <v>0</v>
      </c>
      <c r="O114" s="429">
        <f t="shared" ca="1" si="47"/>
        <v>0</v>
      </c>
      <c r="P114" s="429">
        <f t="shared" ca="1" si="47"/>
        <v>0</v>
      </c>
      <c r="Q114" s="429">
        <f t="shared" ca="1" si="47"/>
        <v>0</v>
      </c>
      <c r="R114" s="429">
        <f t="shared" ca="1" si="47"/>
        <v>0</v>
      </c>
      <c r="S114" s="429">
        <f t="shared" ca="1" si="47"/>
        <v>0</v>
      </c>
      <c r="T114" s="429">
        <f t="shared" ca="1" si="47"/>
        <v>0</v>
      </c>
      <c r="U114" s="429">
        <f t="shared" ca="1" si="47"/>
        <v>0</v>
      </c>
      <c r="V114" s="429">
        <f t="shared" ca="1" si="47"/>
        <v>0</v>
      </c>
      <c r="W114" s="429">
        <f t="shared" ca="1" si="47"/>
        <v>0</v>
      </c>
      <c r="X114" s="429">
        <f t="shared" ca="1" si="47"/>
        <v>0</v>
      </c>
      <c r="Y114" s="429">
        <f t="shared" ca="1" si="47"/>
        <v>0</v>
      </c>
      <c r="Z114" s="429">
        <f t="shared" ca="1" si="47"/>
        <v>0</v>
      </c>
      <c r="AA114" s="429">
        <f t="shared" ca="1" si="47"/>
        <v>0</v>
      </c>
      <c r="AB114" s="429">
        <f t="shared" ca="1" si="47"/>
        <v>0</v>
      </c>
      <c r="AC114" s="429">
        <f t="shared" ca="1" si="47"/>
        <v>0</v>
      </c>
      <c r="AD114" s="429">
        <f t="shared" ca="1" si="47"/>
        <v>0</v>
      </c>
      <c r="AE114" s="429">
        <f t="shared" ca="1" si="47"/>
        <v>0</v>
      </c>
      <c r="AF114" s="429">
        <f t="shared" ca="1" si="47"/>
        <v>0</v>
      </c>
      <c r="AG114" s="429">
        <f t="shared" ca="1" si="47"/>
        <v>0</v>
      </c>
      <c r="AH114" s="429">
        <f t="shared" ca="1" si="47"/>
        <v>0</v>
      </c>
      <c r="AI114" s="429">
        <f t="shared" ca="1" si="47"/>
        <v>0</v>
      </c>
      <c r="AJ114" s="429">
        <f t="shared" ca="1" si="47"/>
        <v>0</v>
      </c>
      <c r="AK114" s="429">
        <f t="shared" ca="1" si="47"/>
        <v>0</v>
      </c>
      <c r="AL114" s="429">
        <f t="shared" ca="1" si="47"/>
        <v>0</v>
      </c>
      <c r="AM114" s="429">
        <f t="shared" ca="1" si="47"/>
        <v>0</v>
      </c>
      <c r="AN114" s="429">
        <f t="shared" ca="1" si="47"/>
        <v>0</v>
      </c>
      <c r="AO114" s="429">
        <f t="shared" ca="1" si="47"/>
        <v>0</v>
      </c>
      <c r="AP114" s="429">
        <f t="shared" ca="1" si="47"/>
        <v>0</v>
      </c>
      <c r="AQ114" s="429">
        <f t="shared" ca="1" si="47"/>
        <v>0</v>
      </c>
      <c r="AR114" s="429">
        <f t="shared" ca="1" si="47"/>
        <v>0</v>
      </c>
      <c r="AS114" s="429">
        <f t="shared" ca="1" si="47"/>
        <v>0</v>
      </c>
    </row>
    <row r="115" spans="1:45" hidden="1" outlineLevel="1">
      <c r="C115" s="103" t="e">
        <f t="shared" ref="C115:AS115" ca="1" si="48">IF(C114&lt;C107,"Emprunt utile","Emprunt non nécessaire")</f>
        <v>#DIV/0!</v>
      </c>
      <c r="D115" s="103" t="e">
        <f t="shared" ca="1" si="48"/>
        <v>#DIV/0!</v>
      </c>
      <c r="E115" s="103" t="e">
        <f t="shared" ca="1" si="48"/>
        <v>#DIV/0!</v>
      </c>
      <c r="F115" s="103" t="e">
        <f t="shared" ca="1" si="48"/>
        <v>#DIV/0!</v>
      </c>
      <c r="G115" s="103" t="e">
        <f t="shared" ca="1" si="48"/>
        <v>#DIV/0!</v>
      </c>
      <c r="H115" s="103" t="e">
        <f t="shared" ca="1" si="48"/>
        <v>#DIV/0!</v>
      </c>
      <c r="I115" s="103" t="e">
        <f t="shared" ca="1" si="48"/>
        <v>#DIV/0!</v>
      </c>
      <c r="J115" s="103" t="e">
        <f t="shared" ca="1" si="48"/>
        <v>#DIV/0!</v>
      </c>
      <c r="K115" s="103" t="e">
        <f t="shared" ca="1" si="48"/>
        <v>#DIV/0!</v>
      </c>
      <c r="L115" s="103" t="e">
        <f t="shared" ca="1" si="48"/>
        <v>#DIV/0!</v>
      </c>
      <c r="M115" s="103" t="e">
        <f t="shared" ca="1" si="48"/>
        <v>#DIV/0!</v>
      </c>
      <c r="N115" s="103" t="e">
        <f t="shared" ca="1" si="48"/>
        <v>#DIV/0!</v>
      </c>
      <c r="O115" s="103" t="e">
        <f t="shared" ca="1" si="48"/>
        <v>#DIV/0!</v>
      </c>
      <c r="P115" s="103" t="e">
        <f t="shared" ca="1" si="48"/>
        <v>#DIV/0!</v>
      </c>
      <c r="Q115" s="103" t="e">
        <f t="shared" ca="1" si="48"/>
        <v>#DIV/0!</v>
      </c>
      <c r="R115" s="103" t="e">
        <f t="shared" ca="1" si="48"/>
        <v>#DIV/0!</v>
      </c>
      <c r="S115" s="103" t="e">
        <f t="shared" ca="1" si="48"/>
        <v>#DIV/0!</v>
      </c>
      <c r="T115" s="103" t="e">
        <f t="shared" ca="1" si="48"/>
        <v>#DIV/0!</v>
      </c>
      <c r="U115" s="103" t="e">
        <f t="shared" ca="1" si="48"/>
        <v>#DIV/0!</v>
      </c>
      <c r="V115" s="103" t="e">
        <f t="shared" ca="1" si="48"/>
        <v>#DIV/0!</v>
      </c>
      <c r="W115" s="103" t="e">
        <f t="shared" ca="1" si="48"/>
        <v>#DIV/0!</v>
      </c>
      <c r="X115" s="103" t="e">
        <f t="shared" ca="1" si="48"/>
        <v>#DIV/0!</v>
      </c>
      <c r="Y115" s="103" t="e">
        <f t="shared" ca="1" si="48"/>
        <v>#DIV/0!</v>
      </c>
      <c r="Z115" s="103" t="e">
        <f t="shared" ca="1" si="48"/>
        <v>#DIV/0!</v>
      </c>
      <c r="AA115" s="103" t="e">
        <f t="shared" ca="1" si="48"/>
        <v>#DIV/0!</v>
      </c>
      <c r="AB115" s="103" t="e">
        <f t="shared" ca="1" si="48"/>
        <v>#DIV/0!</v>
      </c>
      <c r="AC115" s="103" t="e">
        <f t="shared" ca="1" si="48"/>
        <v>#DIV/0!</v>
      </c>
      <c r="AD115" s="103" t="e">
        <f t="shared" ca="1" si="48"/>
        <v>#DIV/0!</v>
      </c>
      <c r="AE115" s="103" t="e">
        <f t="shared" ca="1" si="48"/>
        <v>#DIV/0!</v>
      </c>
      <c r="AF115" s="103" t="e">
        <f t="shared" ca="1" si="48"/>
        <v>#DIV/0!</v>
      </c>
      <c r="AG115" s="103" t="e">
        <f t="shared" ca="1" si="48"/>
        <v>#DIV/0!</v>
      </c>
      <c r="AH115" s="103" t="e">
        <f t="shared" ca="1" si="48"/>
        <v>#DIV/0!</v>
      </c>
      <c r="AI115" s="103" t="e">
        <f t="shared" ca="1" si="48"/>
        <v>#DIV/0!</v>
      </c>
      <c r="AJ115" s="103" t="e">
        <f t="shared" ca="1" si="48"/>
        <v>#DIV/0!</v>
      </c>
      <c r="AK115" s="103" t="e">
        <f t="shared" ca="1" si="48"/>
        <v>#DIV/0!</v>
      </c>
      <c r="AL115" s="103" t="e">
        <f t="shared" ca="1" si="48"/>
        <v>#DIV/0!</v>
      </c>
      <c r="AM115" s="103" t="e">
        <f t="shared" ca="1" si="48"/>
        <v>#DIV/0!</v>
      </c>
      <c r="AN115" s="103" t="e">
        <f t="shared" ca="1" si="48"/>
        <v>#DIV/0!</v>
      </c>
      <c r="AO115" s="103" t="e">
        <f t="shared" ca="1" si="48"/>
        <v>#DIV/0!</v>
      </c>
      <c r="AP115" s="103" t="e">
        <f t="shared" ca="1" si="48"/>
        <v>#DIV/0!</v>
      </c>
      <c r="AQ115" s="103" t="e">
        <f t="shared" ca="1" si="48"/>
        <v>#DIV/0!</v>
      </c>
      <c r="AR115" s="103" t="e">
        <f t="shared" ca="1" si="48"/>
        <v>#DIV/0!</v>
      </c>
      <c r="AS115" s="103" t="e">
        <f t="shared" ca="1" si="48"/>
        <v>#DIV/0!</v>
      </c>
    </row>
    <row r="116" spans="1:45" collapsed="1">
      <c r="B116" s="429"/>
    </row>
  </sheetData>
  <sheetProtection sheet="1" objects="1" scenarios="1" formatColumns="0" formatRows="0"/>
  <phoneticPr fontId="0" type="noConversion"/>
  <conditionalFormatting sqref="B107:AS107">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ignoredErrors>
    <ignoredError sqref="B3"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8">
    <pageSetUpPr autoPageBreaks="0"/>
  </sheetPr>
  <dimension ref="A1:AT320"/>
  <sheetViews>
    <sheetView showGridLines="0" workbookViewId="0">
      <selection activeCell="C49" sqref="C49"/>
    </sheetView>
  </sheetViews>
  <sheetFormatPr baseColWidth="10" defaultColWidth="11.42578125" defaultRowHeight="12.75"/>
  <cols>
    <col min="1" max="1" width="74.7109375" style="143" customWidth="1"/>
    <col min="2" max="2" width="2.140625" style="142" customWidth="1"/>
    <col min="3" max="3" width="13.28515625" style="143" customWidth="1"/>
    <col min="4" max="4" width="13.5703125" style="143" customWidth="1"/>
    <col min="5" max="5" width="12.85546875" style="143" customWidth="1"/>
    <col min="6" max="8" width="12.42578125" style="143" customWidth="1"/>
    <col min="9" max="14" width="14.28515625" style="145" bestFit="1" customWidth="1"/>
    <col min="15" max="24" width="14.28515625" style="143" bestFit="1" customWidth="1"/>
    <col min="25" max="34" width="13.140625" style="143" bestFit="1" customWidth="1"/>
    <col min="35" max="46" width="11.5703125" style="143" bestFit="1" customWidth="1"/>
    <col min="47" max="16384" width="11.42578125" style="143"/>
  </cols>
  <sheetData>
    <row r="1" spans="1:46" ht="13.5" thickBot="1">
      <c r="A1" s="141">
        <f>etab</f>
        <v>0</v>
      </c>
      <c r="H1" s="144"/>
    </row>
    <row r="2" spans="1:46" ht="24.95" customHeight="1" thickBot="1">
      <c r="A2" s="358" t="s">
        <v>179</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4.95" customHeight="1" thickBot="1">
      <c r="A3" s="146"/>
      <c r="B3" s="147"/>
      <c r="C3" s="148">
        <f>exercice+1</f>
        <v>2022</v>
      </c>
      <c r="D3" s="148">
        <f>C3+1</f>
        <v>2023</v>
      </c>
      <c r="E3" s="148">
        <f>D3+1</f>
        <v>2024</v>
      </c>
      <c r="F3" s="148">
        <f>E3+1</f>
        <v>2025</v>
      </c>
      <c r="G3" s="148">
        <f>F3+1</f>
        <v>2026</v>
      </c>
      <c r="H3" s="359">
        <f>G3+1</f>
        <v>2027</v>
      </c>
      <c r="I3" s="148">
        <f t="shared" ref="I3:AG3" si="0">H3+1</f>
        <v>2028</v>
      </c>
      <c r="J3" s="148">
        <f t="shared" si="0"/>
        <v>2029</v>
      </c>
      <c r="K3" s="148">
        <f t="shared" si="0"/>
        <v>2030</v>
      </c>
      <c r="L3" s="148">
        <f t="shared" si="0"/>
        <v>2031</v>
      </c>
      <c r="M3" s="148">
        <f t="shared" si="0"/>
        <v>2032</v>
      </c>
      <c r="N3" s="148">
        <f t="shared" si="0"/>
        <v>2033</v>
      </c>
      <c r="O3" s="148">
        <f t="shared" si="0"/>
        <v>2034</v>
      </c>
      <c r="P3" s="148">
        <f t="shared" si="0"/>
        <v>2035</v>
      </c>
      <c r="Q3" s="148">
        <f t="shared" si="0"/>
        <v>2036</v>
      </c>
      <c r="R3" s="148">
        <f t="shared" si="0"/>
        <v>2037</v>
      </c>
      <c r="S3" s="148">
        <f t="shared" si="0"/>
        <v>2038</v>
      </c>
      <c r="T3" s="148">
        <f t="shared" si="0"/>
        <v>2039</v>
      </c>
      <c r="U3" s="148">
        <f t="shared" si="0"/>
        <v>2040</v>
      </c>
      <c r="V3" s="148">
        <f t="shared" si="0"/>
        <v>2041</v>
      </c>
      <c r="W3" s="148">
        <f t="shared" si="0"/>
        <v>2042</v>
      </c>
      <c r="X3" s="148">
        <f t="shared" si="0"/>
        <v>2043</v>
      </c>
      <c r="Y3" s="148">
        <f t="shared" si="0"/>
        <v>2044</v>
      </c>
      <c r="Z3" s="148">
        <f t="shared" si="0"/>
        <v>2045</v>
      </c>
      <c r="AA3" s="148">
        <f t="shared" si="0"/>
        <v>2046</v>
      </c>
      <c r="AB3" s="148">
        <f t="shared" si="0"/>
        <v>2047</v>
      </c>
      <c r="AC3" s="148">
        <f t="shared" si="0"/>
        <v>2048</v>
      </c>
      <c r="AD3" s="148">
        <f t="shared" si="0"/>
        <v>2049</v>
      </c>
      <c r="AE3" s="148">
        <f t="shared" si="0"/>
        <v>2050</v>
      </c>
      <c r="AF3" s="148">
        <f t="shared" si="0"/>
        <v>2051</v>
      </c>
      <c r="AG3" s="359">
        <f t="shared" si="0"/>
        <v>2052</v>
      </c>
      <c r="AH3" s="148">
        <f t="shared" ref="AH3:AT3" si="1">AG3+1</f>
        <v>2053</v>
      </c>
      <c r="AI3" s="148">
        <f t="shared" si="1"/>
        <v>2054</v>
      </c>
      <c r="AJ3" s="148">
        <f t="shared" si="1"/>
        <v>2055</v>
      </c>
      <c r="AK3" s="148">
        <f t="shared" si="1"/>
        <v>2056</v>
      </c>
      <c r="AL3" s="148">
        <f t="shared" si="1"/>
        <v>2057</v>
      </c>
      <c r="AM3" s="148">
        <f t="shared" si="1"/>
        <v>2058</v>
      </c>
      <c r="AN3" s="148">
        <f t="shared" si="1"/>
        <v>2059</v>
      </c>
      <c r="AO3" s="148">
        <f t="shared" si="1"/>
        <v>2060</v>
      </c>
      <c r="AP3" s="148">
        <f t="shared" si="1"/>
        <v>2061</v>
      </c>
      <c r="AQ3" s="148">
        <f t="shared" si="1"/>
        <v>2062</v>
      </c>
      <c r="AR3" s="148">
        <f t="shared" si="1"/>
        <v>2063</v>
      </c>
      <c r="AS3" s="148">
        <f t="shared" si="1"/>
        <v>2064</v>
      </c>
      <c r="AT3" s="149">
        <f t="shared" si="1"/>
        <v>2065</v>
      </c>
    </row>
    <row r="4" spans="1:46" ht="25.5">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390</v>
      </c>
      <c r="B5" s="156" t="s">
        <v>180</v>
      </c>
      <c r="C5" s="547"/>
      <c r="D5" s="450">
        <f>C5</f>
        <v>0</v>
      </c>
      <c r="E5" s="450">
        <f>D5</f>
        <v>0</v>
      </c>
      <c r="F5" s="450">
        <f>E5</f>
        <v>0</v>
      </c>
      <c r="G5" s="450">
        <f>F5</f>
        <v>0</v>
      </c>
      <c r="H5" s="454">
        <f>G5</f>
        <v>0</v>
      </c>
      <c r="I5" s="450">
        <f t="shared" ref="I5:AG5" si="2">H5</f>
        <v>0</v>
      </c>
      <c r="J5" s="450">
        <f t="shared" si="2"/>
        <v>0</v>
      </c>
      <c r="K5" s="450">
        <f t="shared" si="2"/>
        <v>0</v>
      </c>
      <c r="L5" s="450">
        <f t="shared" si="2"/>
        <v>0</v>
      </c>
      <c r="M5" s="450">
        <f t="shared" si="2"/>
        <v>0</v>
      </c>
      <c r="N5" s="450">
        <f t="shared" si="2"/>
        <v>0</v>
      </c>
      <c r="O5" s="450">
        <f t="shared" si="2"/>
        <v>0</v>
      </c>
      <c r="P5" s="450">
        <f t="shared" si="2"/>
        <v>0</v>
      </c>
      <c r="Q5" s="450">
        <f t="shared" si="2"/>
        <v>0</v>
      </c>
      <c r="R5" s="450">
        <f t="shared" si="2"/>
        <v>0</v>
      </c>
      <c r="S5" s="450">
        <f t="shared" si="2"/>
        <v>0</v>
      </c>
      <c r="T5" s="450">
        <f t="shared" si="2"/>
        <v>0</v>
      </c>
      <c r="U5" s="450">
        <f t="shared" si="2"/>
        <v>0</v>
      </c>
      <c r="V5" s="450">
        <f t="shared" si="2"/>
        <v>0</v>
      </c>
      <c r="W5" s="450">
        <f t="shared" si="2"/>
        <v>0</v>
      </c>
      <c r="X5" s="450">
        <f t="shared" si="2"/>
        <v>0</v>
      </c>
      <c r="Y5" s="450">
        <f t="shared" si="2"/>
        <v>0</v>
      </c>
      <c r="Z5" s="450">
        <f t="shared" si="2"/>
        <v>0</v>
      </c>
      <c r="AA5" s="450">
        <f t="shared" si="2"/>
        <v>0</v>
      </c>
      <c r="AB5" s="450">
        <f t="shared" si="2"/>
        <v>0</v>
      </c>
      <c r="AC5" s="450">
        <f t="shared" si="2"/>
        <v>0</v>
      </c>
      <c r="AD5" s="450">
        <f t="shared" si="2"/>
        <v>0</v>
      </c>
      <c r="AE5" s="450">
        <f t="shared" si="2"/>
        <v>0</v>
      </c>
      <c r="AF5" s="450">
        <f t="shared" si="2"/>
        <v>0</v>
      </c>
      <c r="AG5" s="454">
        <f t="shared" si="2"/>
        <v>0</v>
      </c>
      <c r="AH5" s="450">
        <f t="shared" ref="AH5:AT5" si="3">AG5</f>
        <v>0</v>
      </c>
      <c r="AI5" s="450">
        <f t="shared" si="3"/>
        <v>0</v>
      </c>
      <c r="AJ5" s="450">
        <f t="shared" si="3"/>
        <v>0</v>
      </c>
      <c r="AK5" s="450">
        <f t="shared" si="3"/>
        <v>0</v>
      </c>
      <c r="AL5" s="450">
        <f t="shared" si="3"/>
        <v>0</v>
      </c>
      <c r="AM5" s="450">
        <f t="shared" si="3"/>
        <v>0</v>
      </c>
      <c r="AN5" s="450">
        <f t="shared" si="3"/>
        <v>0</v>
      </c>
      <c r="AO5" s="450">
        <f t="shared" si="3"/>
        <v>0</v>
      </c>
      <c r="AP5" s="450">
        <f t="shared" si="3"/>
        <v>0</v>
      </c>
      <c r="AQ5" s="450">
        <f t="shared" si="3"/>
        <v>0</v>
      </c>
      <c r="AR5" s="450">
        <f t="shared" si="3"/>
        <v>0</v>
      </c>
      <c r="AS5" s="450">
        <f t="shared" si="3"/>
        <v>0</v>
      </c>
      <c r="AT5" s="455">
        <f t="shared" si="3"/>
        <v>0</v>
      </c>
    </row>
    <row r="6" spans="1:46" ht="15" customHeight="1">
      <c r="A6" s="158" t="s">
        <v>189</v>
      </c>
      <c r="B6" s="159"/>
      <c r="C6" s="448">
        <f>'Ann2'!B17</f>
        <v>0</v>
      </c>
      <c r="D6" s="448">
        <f>'Ann2'!C17</f>
        <v>0</v>
      </c>
      <c r="E6" s="448">
        <f>'Ann2'!D17</f>
        <v>0</v>
      </c>
      <c r="F6" s="448">
        <f>'Ann2'!E17</f>
        <v>0</v>
      </c>
      <c r="G6" s="448">
        <f>'Ann2'!F17</f>
        <v>0</v>
      </c>
      <c r="H6" s="449">
        <f>'Ann2'!G17</f>
        <v>0</v>
      </c>
      <c r="I6" s="450">
        <f>'Ann2'!H17</f>
        <v>0</v>
      </c>
      <c r="J6" s="450">
        <f>'Ann2'!I17</f>
        <v>0</v>
      </c>
      <c r="K6" s="450">
        <f>'Ann2'!J17</f>
        <v>0</v>
      </c>
      <c r="L6" s="450">
        <f>'Ann2'!K17</f>
        <v>0</v>
      </c>
      <c r="M6" s="450">
        <f>'Ann2'!L17</f>
        <v>0</v>
      </c>
      <c r="N6" s="450">
        <f>'Ann2'!M17</f>
        <v>0</v>
      </c>
      <c r="O6" s="450">
        <f>'Ann2'!N17</f>
        <v>0</v>
      </c>
      <c r="P6" s="450">
        <f>'Ann2'!O17</f>
        <v>0</v>
      </c>
      <c r="Q6" s="450">
        <f>'Ann2'!P17</f>
        <v>0</v>
      </c>
      <c r="R6" s="450">
        <f>'Ann2'!Q17</f>
        <v>0</v>
      </c>
      <c r="S6" s="450">
        <f>'Ann2'!R17</f>
        <v>0</v>
      </c>
      <c r="T6" s="450">
        <f>'Ann2'!S17</f>
        <v>0</v>
      </c>
      <c r="U6" s="450">
        <f>'Ann2'!T17</f>
        <v>0</v>
      </c>
      <c r="V6" s="450">
        <f>'Ann2'!U17</f>
        <v>0</v>
      </c>
      <c r="W6" s="450">
        <f>'Ann2'!V17</f>
        <v>0</v>
      </c>
      <c r="X6" s="450">
        <f>'Ann2'!W17</f>
        <v>0</v>
      </c>
      <c r="Y6" s="450">
        <f>'Ann2'!X17</f>
        <v>0</v>
      </c>
      <c r="Z6" s="450">
        <f>'Ann2'!Y17</f>
        <v>0</v>
      </c>
      <c r="AA6" s="450">
        <f>'Ann2'!Z17</f>
        <v>0</v>
      </c>
      <c r="AB6" s="450">
        <f>'Ann2'!AA17</f>
        <v>0</v>
      </c>
      <c r="AC6" s="450">
        <f>'Ann2'!AB17</f>
        <v>0</v>
      </c>
      <c r="AD6" s="450">
        <f>'Ann2'!AC17</f>
        <v>0</v>
      </c>
      <c r="AE6" s="450">
        <f>'Ann2'!AD17</f>
        <v>0</v>
      </c>
      <c r="AF6" s="450">
        <f>'Ann2'!AE17</f>
        <v>0</v>
      </c>
      <c r="AG6" s="454">
        <f>'Ann2'!AF17</f>
        <v>0</v>
      </c>
      <c r="AH6" s="450">
        <f>'Ann2'!AG17</f>
        <v>0</v>
      </c>
      <c r="AI6" s="450">
        <f>'Ann2'!AH17</f>
        <v>0</v>
      </c>
      <c r="AJ6" s="450">
        <f>'Ann2'!AI17</f>
        <v>0</v>
      </c>
      <c r="AK6" s="450">
        <f>'Ann2'!AJ17</f>
        <v>0</v>
      </c>
      <c r="AL6" s="450">
        <f>'Ann2'!AK17</f>
        <v>0</v>
      </c>
      <c r="AM6" s="450">
        <f>'Ann2'!AL17</f>
        <v>0</v>
      </c>
      <c r="AN6" s="450">
        <f>'Ann2'!AM17</f>
        <v>0</v>
      </c>
      <c r="AO6" s="450">
        <f>'Ann2'!AN17</f>
        <v>0</v>
      </c>
      <c r="AP6" s="450">
        <f>'Ann2'!AO17</f>
        <v>0</v>
      </c>
      <c r="AQ6" s="450">
        <f>'Ann2'!AP17</f>
        <v>0</v>
      </c>
      <c r="AR6" s="450">
        <f>'Ann2'!AQ17</f>
        <v>0</v>
      </c>
      <c r="AS6" s="450">
        <f>'Ann2'!AR17</f>
        <v>0</v>
      </c>
      <c r="AT6" s="455">
        <f>'Ann2'!AS17</f>
        <v>0</v>
      </c>
    </row>
    <row r="7" spans="1:46" ht="15" customHeight="1">
      <c r="A7" s="158" t="s">
        <v>181</v>
      </c>
      <c r="B7" s="160" t="s">
        <v>182</v>
      </c>
      <c r="C7" s="448">
        <f ca="1">'Ann2'!B18</f>
        <v>0</v>
      </c>
      <c r="D7" s="448">
        <f ca="1">'Ann2'!C18</f>
        <v>0</v>
      </c>
      <c r="E7" s="448">
        <f ca="1">'Ann2'!D18</f>
        <v>0</v>
      </c>
      <c r="F7" s="448">
        <f ca="1">'Ann2'!E18</f>
        <v>0</v>
      </c>
      <c r="G7" s="448">
        <f ca="1">'Ann2'!F18</f>
        <v>0</v>
      </c>
      <c r="H7" s="448">
        <f ca="1">'Ann2'!G18</f>
        <v>0</v>
      </c>
      <c r="I7" s="448">
        <f ca="1">'Ann2'!H18</f>
        <v>0</v>
      </c>
      <c r="J7" s="448">
        <f ca="1">'Ann2'!I18</f>
        <v>0</v>
      </c>
      <c r="K7" s="448">
        <f ca="1">'Ann2'!J18</f>
        <v>0</v>
      </c>
      <c r="L7" s="448">
        <f ca="1">'Ann2'!K18</f>
        <v>0</v>
      </c>
      <c r="M7" s="448">
        <f ca="1">'Ann2'!L18</f>
        <v>0</v>
      </c>
      <c r="N7" s="448">
        <f ca="1">'Ann2'!M18</f>
        <v>0</v>
      </c>
      <c r="O7" s="448">
        <f ca="1">'Ann2'!N18</f>
        <v>0</v>
      </c>
      <c r="P7" s="448">
        <f ca="1">'Ann2'!O18</f>
        <v>0</v>
      </c>
      <c r="Q7" s="448">
        <f ca="1">'Ann2'!P18</f>
        <v>0</v>
      </c>
      <c r="R7" s="448">
        <f ca="1">'Ann2'!Q18</f>
        <v>0</v>
      </c>
      <c r="S7" s="448">
        <f ca="1">'Ann2'!R18</f>
        <v>0</v>
      </c>
      <c r="T7" s="448">
        <f ca="1">'Ann2'!S18</f>
        <v>0</v>
      </c>
      <c r="U7" s="448">
        <f ca="1">'Ann2'!T18</f>
        <v>0</v>
      </c>
      <c r="V7" s="448">
        <f ca="1">'Ann2'!U18</f>
        <v>0</v>
      </c>
      <c r="W7" s="448">
        <f ca="1">'Ann2'!V18</f>
        <v>0</v>
      </c>
      <c r="X7" s="448">
        <f ca="1">'Ann2'!W18</f>
        <v>0</v>
      </c>
      <c r="Y7" s="448">
        <f ca="1">'Ann2'!X18</f>
        <v>0</v>
      </c>
      <c r="Z7" s="448">
        <f ca="1">'Ann2'!Y18</f>
        <v>0</v>
      </c>
      <c r="AA7" s="448">
        <f ca="1">'Ann2'!Z18</f>
        <v>0</v>
      </c>
      <c r="AB7" s="448">
        <f ca="1">'Ann2'!AA18</f>
        <v>0</v>
      </c>
      <c r="AC7" s="448">
        <f ca="1">'Ann2'!AB18</f>
        <v>0</v>
      </c>
      <c r="AD7" s="448">
        <f ca="1">'Ann2'!AC18</f>
        <v>0</v>
      </c>
      <c r="AE7" s="448">
        <f ca="1">'Ann2'!AD18</f>
        <v>0</v>
      </c>
      <c r="AF7" s="448">
        <f ca="1">'Ann2'!AE18</f>
        <v>0</v>
      </c>
      <c r="AG7" s="449">
        <f ca="1">'Ann2'!AF18</f>
        <v>0</v>
      </c>
      <c r="AH7" s="450">
        <f ca="1">'Ann2'!AG18</f>
        <v>0</v>
      </c>
      <c r="AI7" s="450">
        <f ca="1">'Ann2'!AH18</f>
        <v>0</v>
      </c>
      <c r="AJ7" s="450">
        <f ca="1">'Ann2'!AI18</f>
        <v>0</v>
      </c>
      <c r="AK7" s="450">
        <f ca="1">'Ann2'!AJ18</f>
        <v>0</v>
      </c>
      <c r="AL7" s="450">
        <f ca="1">'Ann2'!AK18</f>
        <v>0</v>
      </c>
      <c r="AM7" s="450">
        <f ca="1">'Ann2'!AL18</f>
        <v>0</v>
      </c>
      <c r="AN7" s="450">
        <f ca="1">'Ann2'!AM18</f>
        <v>0</v>
      </c>
      <c r="AO7" s="450">
        <f ca="1">'Ann2'!AN18</f>
        <v>0</v>
      </c>
      <c r="AP7" s="450">
        <f ca="1">'Ann2'!AO18</f>
        <v>0</v>
      </c>
      <c r="AQ7" s="450">
        <f ca="1">'Ann2'!AP18</f>
        <v>0</v>
      </c>
      <c r="AR7" s="450">
        <f ca="1">'Ann2'!AQ18</f>
        <v>0</v>
      </c>
      <c r="AS7" s="450">
        <f ca="1">'Ann2'!AR18</f>
        <v>0</v>
      </c>
      <c r="AT7" s="455">
        <f ca="1">'Ann2'!AS18</f>
        <v>0</v>
      </c>
    </row>
    <row r="8" spans="1:46" ht="15" customHeight="1">
      <c r="A8" s="161" t="s">
        <v>384</v>
      </c>
      <c r="B8" s="162"/>
      <c r="C8" s="448">
        <f>'Ann2'!B23</f>
        <v>0</v>
      </c>
      <c r="D8" s="448">
        <f>'Ann2'!C23</f>
        <v>0</v>
      </c>
      <c r="E8" s="448">
        <f>'Ann2'!D23</f>
        <v>0</v>
      </c>
      <c r="F8" s="448">
        <f>'Ann2'!E23</f>
        <v>0</v>
      </c>
      <c r="G8" s="448">
        <f>'Ann2'!F23</f>
        <v>0</v>
      </c>
      <c r="H8" s="451">
        <f>'Ann2'!G23</f>
        <v>0</v>
      </c>
      <c r="I8" s="452">
        <f>'Ann2'!H23</f>
        <v>0</v>
      </c>
      <c r="J8" s="452">
        <f>'Ann2'!I23</f>
        <v>0</v>
      </c>
      <c r="K8" s="452">
        <f>'Ann2'!J23</f>
        <v>0</v>
      </c>
      <c r="L8" s="452">
        <f>'Ann2'!K23</f>
        <v>0</v>
      </c>
      <c r="M8" s="452">
        <f>'Ann2'!L23</f>
        <v>0</v>
      </c>
      <c r="N8" s="452">
        <f>'Ann2'!M23</f>
        <v>0</v>
      </c>
      <c r="O8" s="452">
        <f>'Ann2'!N23</f>
        <v>0</v>
      </c>
      <c r="P8" s="452">
        <f>'Ann2'!O23</f>
        <v>0</v>
      </c>
      <c r="Q8" s="452">
        <f>'Ann2'!P23</f>
        <v>0</v>
      </c>
      <c r="R8" s="452">
        <f>'Ann2'!Q23</f>
        <v>0</v>
      </c>
      <c r="S8" s="452">
        <f>'Ann2'!R23</f>
        <v>0</v>
      </c>
      <c r="T8" s="452">
        <f>'Ann2'!S23</f>
        <v>0</v>
      </c>
      <c r="U8" s="452">
        <f>'Ann2'!T23</f>
        <v>0</v>
      </c>
      <c r="V8" s="452">
        <f>'Ann2'!U23</f>
        <v>0</v>
      </c>
      <c r="W8" s="452">
        <f>'Ann2'!V23</f>
        <v>0</v>
      </c>
      <c r="X8" s="452">
        <f>'Ann2'!W23</f>
        <v>0</v>
      </c>
      <c r="Y8" s="452">
        <f>'Ann2'!X23</f>
        <v>0</v>
      </c>
      <c r="Z8" s="452">
        <f>'Ann2'!Y23</f>
        <v>0</v>
      </c>
      <c r="AA8" s="452">
        <f>'Ann2'!Z23</f>
        <v>0</v>
      </c>
      <c r="AB8" s="452">
        <f>'Ann2'!AA23</f>
        <v>0</v>
      </c>
      <c r="AC8" s="452">
        <f>'Ann2'!AB23</f>
        <v>0</v>
      </c>
      <c r="AD8" s="452">
        <f>'Ann2'!AC23</f>
        <v>0</v>
      </c>
      <c r="AE8" s="452">
        <f>'Ann2'!AD23</f>
        <v>0</v>
      </c>
      <c r="AF8" s="452">
        <f>'Ann2'!AE23</f>
        <v>0</v>
      </c>
      <c r="AG8" s="451">
        <f>'Ann2'!AF23</f>
        <v>0</v>
      </c>
      <c r="AH8" s="452">
        <f>'Ann2'!AG23</f>
        <v>0</v>
      </c>
      <c r="AI8" s="452">
        <f>'Ann2'!AH23</f>
        <v>0</v>
      </c>
      <c r="AJ8" s="452">
        <f>'Ann2'!AI23</f>
        <v>0</v>
      </c>
      <c r="AK8" s="452">
        <f>'Ann2'!AJ23</f>
        <v>0</v>
      </c>
      <c r="AL8" s="452">
        <f>'Ann2'!AK23</f>
        <v>0</v>
      </c>
      <c r="AM8" s="452">
        <f>'Ann2'!AL23</f>
        <v>0</v>
      </c>
      <c r="AN8" s="452">
        <f>'Ann2'!AM23</f>
        <v>0</v>
      </c>
      <c r="AO8" s="452">
        <f>'Ann2'!AN23</f>
        <v>0</v>
      </c>
      <c r="AP8" s="452">
        <f>'Ann2'!AO23</f>
        <v>0</v>
      </c>
      <c r="AQ8" s="452">
        <f>'Ann2'!AP23</f>
        <v>0</v>
      </c>
      <c r="AR8" s="452">
        <f>'Ann2'!AQ23</f>
        <v>0</v>
      </c>
      <c r="AS8" s="452">
        <f>'Ann2'!AR23</f>
        <v>0</v>
      </c>
      <c r="AT8" s="453">
        <f>'Ann2'!AS23</f>
        <v>0</v>
      </c>
    </row>
    <row r="9" spans="1:46" ht="15" customHeight="1">
      <c r="A9" s="164" t="s">
        <v>190</v>
      </c>
      <c r="B9" s="165"/>
      <c r="C9" s="440">
        <f t="shared" ref="C9:H9" ca="1" si="4">(SUM(C6:C8))-C5</f>
        <v>0</v>
      </c>
      <c r="D9" s="440">
        <f t="shared" ca="1" si="4"/>
        <v>0</v>
      </c>
      <c r="E9" s="440">
        <f t="shared" ca="1" si="4"/>
        <v>0</v>
      </c>
      <c r="F9" s="440">
        <f t="shared" ca="1" si="4"/>
        <v>0</v>
      </c>
      <c r="G9" s="440">
        <f t="shared" ca="1" si="4"/>
        <v>0</v>
      </c>
      <c r="H9" s="441">
        <f t="shared" ca="1" si="4"/>
        <v>0</v>
      </c>
      <c r="I9" s="440">
        <f t="shared" ref="I9:AG9" ca="1" si="5">(SUM(I6:I8))-I5</f>
        <v>0</v>
      </c>
      <c r="J9" s="440">
        <f t="shared" ca="1" si="5"/>
        <v>0</v>
      </c>
      <c r="K9" s="440">
        <f t="shared" ca="1" si="5"/>
        <v>0</v>
      </c>
      <c r="L9" s="440">
        <f t="shared" ca="1" si="5"/>
        <v>0</v>
      </c>
      <c r="M9" s="440">
        <f t="shared" ca="1" si="5"/>
        <v>0</v>
      </c>
      <c r="N9" s="440">
        <f t="shared" ca="1" si="5"/>
        <v>0</v>
      </c>
      <c r="O9" s="440">
        <f t="shared" ca="1" si="5"/>
        <v>0</v>
      </c>
      <c r="P9" s="440">
        <f t="shared" ca="1" si="5"/>
        <v>0</v>
      </c>
      <c r="Q9" s="440">
        <f t="shared" ca="1" si="5"/>
        <v>0</v>
      </c>
      <c r="R9" s="440">
        <f t="shared" ca="1" si="5"/>
        <v>0</v>
      </c>
      <c r="S9" s="440">
        <f t="shared" ca="1" si="5"/>
        <v>0</v>
      </c>
      <c r="T9" s="440">
        <f t="shared" ca="1" si="5"/>
        <v>0</v>
      </c>
      <c r="U9" s="440">
        <f t="shared" ca="1" si="5"/>
        <v>0</v>
      </c>
      <c r="V9" s="440">
        <f t="shared" ca="1" si="5"/>
        <v>0</v>
      </c>
      <c r="W9" s="440">
        <f t="shared" ca="1" si="5"/>
        <v>0</v>
      </c>
      <c r="X9" s="440">
        <f t="shared" ca="1" si="5"/>
        <v>0</v>
      </c>
      <c r="Y9" s="440">
        <f t="shared" ca="1" si="5"/>
        <v>0</v>
      </c>
      <c r="Z9" s="440">
        <f t="shared" ca="1" si="5"/>
        <v>0</v>
      </c>
      <c r="AA9" s="440">
        <f t="shared" ca="1" si="5"/>
        <v>0</v>
      </c>
      <c r="AB9" s="440">
        <f t="shared" ca="1" si="5"/>
        <v>0</v>
      </c>
      <c r="AC9" s="440">
        <f t="shared" ca="1" si="5"/>
        <v>0</v>
      </c>
      <c r="AD9" s="440">
        <f t="shared" ca="1" si="5"/>
        <v>0</v>
      </c>
      <c r="AE9" s="440">
        <f t="shared" ca="1" si="5"/>
        <v>0</v>
      </c>
      <c r="AF9" s="440">
        <f t="shared" ca="1" si="5"/>
        <v>0</v>
      </c>
      <c r="AG9" s="441">
        <f t="shared" ca="1" si="5"/>
        <v>0</v>
      </c>
      <c r="AH9" s="440">
        <f t="shared" ref="AH9:AT9" ca="1" si="6">(SUM(AH6:AH8))-AH5</f>
        <v>0</v>
      </c>
      <c r="AI9" s="440">
        <f t="shared" ca="1" si="6"/>
        <v>0</v>
      </c>
      <c r="AJ9" s="440">
        <f t="shared" ca="1" si="6"/>
        <v>0</v>
      </c>
      <c r="AK9" s="440">
        <f t="shared" ca="1" si="6"/>
        <v>0</v>
      </c>
      <c r="AL9" s="440">
        <f t="shared" ca="1" si="6"/>
        <v>0</v>
      </c>
      <c r="AM9" s="440">
        <f t="shared" ca="1" si="6"/>
        <v>0</v>
      </c>
      <c r="AN9" s="440">
        <f t="shared" ca="1" si="6"/>
        <v>0</v>
      </c>
      <c r="AO9" s="440">
        <f t="shared" ca="1" si="6"/>
        <v>0</v>
      </c>
      <c r="AP9" s="440">
        <f t="shared" ca="1" si="6"/>
        <v>0</v>
      </c>
      <c r="AQ9" s="440">
        <f t="shared" ca="1" si="6"/>
        <v>0</v>
      </c>
      <c r="AR9" s="440">
        <f t="shared" ca="1" si="6"/>
        <v>0</v>
      </c>
      <c r="AS9" s="440">
        <f t="shared" ca="1" si="6"/>
        <v>0</v>
      </c>
      <c r="AT9" s="442">
        <f t="shared" ca="1" si="6"/>
        <v>0</v>
      </c>
    </row>
    <row r="10" spans="1:46" ht="15" customHeight="1">
      <c r="A10" s="166" t="s">
        <v>389</v>
      </c>
      <c r="B10" s="167" t="s">
        <v>183</v>
      </c>
      <c r="C10" s="443"/>
      <c r="D10" s="450">
        <f>C10</f>
        <v>0</v>
      </c>
      <c r="E10" s="450">
        <f>D10</f>
        <v>0</v>
      </c>
      <c r="F10" s="450">
        <f>E10</f>
        <v>0</v>
      </c>
      <c r="G10" s="450">
        <f>F10</f>
        <v>0</v>
      </c>
      <c r="H10" s="454">
        <f>G10</f>
        <v>0</v>
      </c>
      <c r="I10" s="450">
        <f t="shared" ref="I10:AG10" si="7">H10</f>
        <v>0</v>
      </c>
      <c r="J10" s="450">
        <f t="shared" si="7"/>
        <v>0</v>
      </c>
      <c r="K10" s="450">
        <f t="shared" si="7"/>
        <v>0</v>
      </c>
      <c r="L10" s="450">
        <f t="shared" si="7"/>
        <v>0</v>
      </c>
      <c r="M10" s="450">
        <f t="shared" si="7"/>
        <v>0</v>
      </c>
      <c r="N10" s="450">
        <f t="shared" si="7"/>
        <v>0</v>
      </c>
      <c r="O10" s="450">
        <f t="shared" si="7"/>
        <v>0</v>
      </c>
      <c r="P10" s="450">
        <f t="shared" si="7"/>
        <v>0</v>
      </c>
      <c r="Q10" s="450">
        <f t="shared" si="7"/>
        <v>0</v>
      </c>
      <c r="R10" s="450">
        <f t="shared" si="7"/>
        <v>0</v>
      </c>
      <c r="S10" s="450">
        <f t="shared" si="7"/>
        <v>0</v>
      </c>
      <c r="T10" s="450">
        <f t="shared" si="7"/>
        <v>0</v>
      </c>
      <c r="U10" s="450">
        <f t="shared" si="7"/>
        <v>0</v>
      </c>
      <c r="V10" s="450">
        <f t="shared" si="7"/>
        <v>0</v>
      </c>
      <c r="W10" s="450">
        <f t="shared" si="7"/>
        <v>0</v>
      </c>
      <c r="X10" s="450">
        <f t="shared" si="7"/>
        <v>0</v>
      </c>
      <c r="Y10" s="450">
        <f t="shared" si="7"/>
        <v>0</v>
      </c>
      <c r="Z10" s="450">
        <f t="shared" si="7"/>
        <v>0</v>
      </c>
      <c r="AA10" s="450">
        <f t="shared" si="7"/>
        <v>0</v>
      </c>
      <c r="AB10" s="450">
        <f t="shared" si="7"/>
        <v>0</v>
      </c>
      <c r="AC10" s="450">
        <f t="shared" si="7"/>
        <v>0</v>
      </c>
      <c r="AD10" s="450">
        <f t="shared" si="7"/>
        <v>0</v>
      </c>
      <c r="AE10" s="450">
        <f t="shared" si="7"/>
        <v>0</v>
      </c>
      <c r="AF10" s="450">
        <f t="shared" si="7"/>
        <v>0</v>
      </c>
      <c r="AG10" s="454">
        <f t="shared" si="7"/>
        <v>0</v>
      </c>
      <c r="AH10" s="450">
        <f t="shared" ref="AH10:AT10" si="8">AG10</f>
        <v>0</v>
      </c>
      <c r="AI10" s="450">
        <f t="shared" si="8"/>
        <v>0</v>
      </c>
      <c r="AJ10" s="450">
        <f t="shared" si="8"/>
        <v>0</v>
      </c>
      <c r="AK10" s="450">
        <f t="shared" si="8"/>
        <v>0</v>
      </c>
      <c r="AL10" s="450">
        <f t="shared" si="8"/>
        <v>0</v>
      </c>
      <c r="AM10" s="450">
        <f t="shared" si="8"/>
        <v>0</v>
      </c>
      <c r="AN10" s="450">
        <f t="shared" si="8"/>
        <v>0</v>
      </c>
      <c r="AO10" s="450">
        <f t="shared" si="8"/>
        <v>0</v>
      </c>
      <c r="AP10" s="450">
        <f t="shared" si="8"/>
        <v>0</v>
      </c>
      <c r="AQ10" s="450">
        <f t="shared" si="8"/>
        <v>0</v>
      </c>
      <c r="AR10" s="450">
        <f t="shared" si="8"/>
        <v>0</v>
      </c>
      <c r="AS10" s="450">
        <f t="shared" si="8"/>
        <v>0</v>
      </c>
      <c r="AT10" s="455">
        <f t="shared" si="8"/>
        <v>0</v>
      </c>
    </row>
    <row r="11" spans="1:46" ht="15" customHeight="1">
      <c r="A11" s="158" t="s">
        <v>191</v>
      </c>
      <c r="B11" s="847"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8"/>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H13" si="9">C12+C11-C10</f>
        <v>0</v>
      </c>
      <c r="D13" s="445">
        <f t="shared" si="9"/>
        <v>0</v>
      </c>
      <c r="E13" s="445">
        <f t="shared" si="9"/>
        <v>0</v>
      </c>
      <c r="F13" s="445">
        <f t="shared" si="9"/>
        <v>0</v>
      </c>
      <c r="G13" s="445">
        <f t="shared" si="9"/>
        <v>0</v>
      </c>
      <c r="H13" s="446">
        <f t="shared" si="9"/>
        <v>0</v>
      </c>
      <c r="I13" s="445">
        <f t="shared" ref="I13:AG13" si="10">I12+I11-I10</f>
        <v>0</v>
      </c>
      <c r="J13" s="445">
        <f t="shared" si="10"/>
        <v>0</v>
      </c>
      <c r="K13" s="445">
        <f t="shared" si="10"/>
        <v>0</v>
      </c>
      <c r="L13" s="445">
        <f t="shared" si="10"/>
        <v>0</v>
      </c>
      <c r="M13" s="445">
        <f t="shared" si="10"/>
        <v>0</v>
      </c>
      <c r="N13" s="445">
        <f t="shared" si="10"/>
        <v>0</v>
      </c>
      <c r="O13" s="445">
        <f t="shared" si="10"/>
        <v>0</v>
      </c>
      <c r="P13" s="445">
        <f t="shared" si="10"/>
        <v>0</v>
      </c>
      <c r="Q13" s="445">
        <f t="shared" si="10"/>
        <v>0</v>
      </c>
      <c r="R13" s="445">
        <f t="shared" si="10"/>
        <v>0</v>
      </c>
      <c r="S13" s="445">
        <f t="shared" si="10"/>
        <v>0</v>
      </c>
      <c r="T13" s="445">
        <f t="shared" si="10"/>
        <v>0</v>
      </c>
      <c r="U13" s="445">
        <f t="shared" si="10"/>
        <v>0</v>
      </c>
      <c r="V13" s="445">
        <f t="shared" si="10"/>
        <v>0</v>
      </c>
      <c r="W13" s="445">
        <f t="shared" si="10"/>
        <v>0</v>
      </c>
      <c r="X13" s="445">
        <f t="shared" si="10"/>
        <v>0</v>
      </c>
      <c r="Y13" s="445">
        <f t="shared" si="10"/>
        <v>0</v>
      </c>
      <c r="Z13" s="445">
        <f t="shared" si="10"/>
        <v>0</v>
      </c>
      <c r="AA13" s="445">
        <f t="shared" si="10"/>
        <v>0</v>
      </c>
      <c r="AB13" s="445">
        <f t="shared" si="10"/>
        <v>0</v>
      </c>
      <c r="AC13" s="445">
        <f t="shared" si="10"/>
        <v>0</v>
      </c>
      <c r="AD13" s="445">
        <f t="shared" si="10"/>
        <v>0</v>
      </c>
      <c r="AE13" s="445">
        <f t="shared" si="10"/>
        <v>0</v>
      </c>
      <c r="AF13" s="445">
        <f t="shared" si="10"/>
        <v>0</v>
      </c>
      <c r="AG13" s="446">
        <f t="shared" si="10"/>
        <v>0</v>
      </c>
      <c r="AH13" s="445">
        <f t="shared" ref="AH13:AT13" si="11">AH12+AH11-AH10</f>
        <v>0</v>
      </c>
      <c r="AI13" s="445">
        <f t="shared" si="11"/>
        <v>0</v>
      </c>
      <c r="AJ13" s="445">
        <f t="shared" si="11"/>
        <v>0</v>
      </c>
      <c r="AK13" s="445">
        <f t="shared" si="11"/>
        <v>0</v>
      </c>
      <c r="AL13" s="445">
        <f t="shared" si="11"/>
        <v>0</v>
      </c>
      <c r="AM13" s="445">
        <f t="shared" si="11"/>
        <v>0</v>
      </c>
      <c r="AN13" s="445">
        <f t="shared" si="11"/>
        <v>0</v>
      </c>
      <c r="AO13" s="445">
        <f t="shared" si="11"/>
        <v>0</v>
      </c>
      <c r="AP13" s="445">
        <f t="shared" si="11"/>
        <v>0</v>
      </c>
      <c r="AQ13" s="445">
        <f t="shared" si="11"/>
        <v>0</v>
      </c>
      <c r="AR13" s="445">
        <f t="shared" si="11"/>
        <v>0</v>
      </c>
      <c r="AS13" s="445">
        <f t="shared" si="11"/>
        <v>0</v>
      </c>
      <c r="AT13" s="447">
        <f t="shared" si="11"/>
        <v>0</v>
      </c>
    </row>
    <row r="14" spans="1:46" ht="12.95" customHeight="1" thickBot="1">
      <c r="A14" s="170"/>
      <c r="B14" s="171"/>
      <c r="C14" s="172"/>
      <c r="D14" s="172"/>
      <c r="E14" s="172"/>
      <c r="F14" s="172"/>
      <c r="G14" s="172"/>
      <c r="H14" s="172"/>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362"/>
      <c r="AH14" s="178"/>
      <c r="AI14" s="178"/>
      <c r="AJ14" s="178"/>
      <c r="AK14" s="178"/>
      <c r="AL14" s="178"/>
      <c r="AM14" s="178"/>
      <c r="AN14" s="178"/>
      <c r="AO14" s="178"/>
      <c r="AP14" s="178"/>
      <c r="AQ14" s="178"/>
      <c r="AR14" s="178"/>
      <c r="AS14" s="178"/>
      <c r="AT14" s="163"/>
    </row>
    <row r="15" spans="1:46" ht="15" customHeight="1">
      <c r="A15" s="173" t="s">
        <v>405</v>
      </c>
      <c r="B15" s="174"/>
      <c r="C15" s="475">
        <f t="shared" ref="C15:AT15" si="12">SUM(C16:C20)</f>
        <v>0</v>
      </c>
      <c r="D15" s="475">
        <f t="shared" si="12"/>
        <v>0</v>
      </c>
      <c r="E15" s="475">
        <f t="shared" si="12"/>
        <v>0</v>
      </c>
      <c r="F15" s="475">
        <f t="shared" si="12"/>
        <v>0</v>
      </c>
      <c r="G15" s="475">
        <f t="shared" si="12"/>
        <v>0</v>
      </c>
      <c r="H15" s="475">
        <f t="shared" si="12"/>
        <v>0</v>
      </c>
      <c r="I15" s="475">
        <f t="shared" si="12"/>
        <v>0</v>
      </c>
      <c r="J15" s="475">
        <f t="shared" si="12"/>
        <v>0</v>
      </c>
      <c r="K15" s="475">
        <f t="shared" si="12"/>
        <v>0</v>
      </c>
      <c r="L15" s="475">
        <f t="shared" si="12"/>
        <v>0</v>
      </c>
      <c r="M15" s="475">
        <f t="shared" si="12"/>
        <v>0</v>
      </c>
      <c r="N15" s="475">
        <f t="shared" si="12"/>
        <v>0</v>
      </c>
      <c r="O15" s="475">
        <f t="shared" si="12"/>
        <v>0</v>
      </c>
      <c r="P15" s="475">
        <f t="shared" si="12"/>
        <v>0</v>
      </c>
      <c r="Q15" s="475">
        <f t="shared" si="12"/>
        <v>0</v>
      </c>
      <c r="R15" s="475">
        <f t="shared" si="12"/>
        <v>0</v>
      </c>
      <c r="S15" s="475">
        <f t="shared" si="12"/>
        <v>0</v>
      </c>
      <c r="T15" s="475">
        <f t="shared" si="12"/>
        <v>0</v>
      </c>
      <c r="U15" s="475">
        <f t="shared" si="12"/>
        <v>0</v>
      </c>
      <c r="V15" s="475">
        <f t="shared" si="12"/>
        <v>0</v>
      </c>
      <c r="W15" s="475">
        <f t="shared" si="12"/>
        <v>0</v>
      </c>
      <c r="X15" s="475">
        <f t="shared" si="12"/>
        <v>0</v>
      </c>
      <c r="Y15" s="475">
        <f t="shared" si="12"/>
        <v>0</v>
      </c>
      <c r="Z15" s="475">
        <f t="shared" si="12"/>
        <v>0</v>
      </c>
      <c r="AA15" s="475">
        <f t="shared" si="12"/>
        <v>0</v>
      </c>
      <c r="AB15" s="475">
        <f t="shared" si="12"/>
        <v>0</v>
      </c>
      <c r="AC15" s="475">
        <f t="shared" si="12"/>
        <v>0</v>
      </c>
      <c r="AD15" s="475">
        <f t="shared" si="12"/>
        <v>0</v>
      </c>
      <c r="AE15" s="475">
        <f t="shared" si="12"/>
        <v>0</v>
      </c>
      <c r="AF15" s="475">
        <f t="shared" si="12"/>
        <v>0</v>
      </c>
      <c r="AG15" s="475">
        <f t="shared" si="12"/>
        <v>0</v>
      </c>
      <c r="AH15" s="475">
        <f t="shared" si="12"/>
        <v>0</v>
      </c>
      <c r="AI15" s="475">
        <f t="shared" si="12"/>
        <v>0</v>
      </c>
      <c r="AJ15" s="475">
        <f t="shared" si="12"/>
        <v>0</v>
      </c>
      <c r="AK15" s="475">
        <f t="shared" si="12"/>
        <v>0</v>
      </c>
      <c r="AL15" s="475">
        <f t="shared" si="12"/>
        <v>0</v>
      </c>
      <c r="AM15" s="475">
        <f t="shared" si="12"/>
        <v>0</v>
      </c>
      <c r="AN15" s="475">
        <f t="shared" si="12"/>
        <v>0</v>
      </c>
      <c r="AO15" s="475">
        <f t="shared" si="12"/>
        <v>0</v>
      </c>
      <c r="AP15" s="475">
        <f t="shared" si="12"/>
        <v>0</v>
      </c>
      <c r="AQ15" s="475">
        <f t="shared" si="12"/>
        <v>0</v>
      </c>
      <c r="AR15" s="475">
        <f t="shared" si="12"/>
        <v>0</v>
      </c>
      <c r="AS15" s="475">
        <f t="shared" si="12"/>
        <v>0</v>
      </c>
      <c r="AT15" s="475">
        <f t="shared" si="12"/>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H21" si="13">SUM(D22:D25)</f>
        <v>0</v>
      </c>
      <c r="E21" s="475">
        <f t="shared" si="13"/>
        <v>0</v>
      </c>
      <c r="F21" s="475">
        <f t="shared" si="13"/>
        <v>0</v>
      </c>
      <c r="G21" s="475">
        <f t="shared" si="13"/>
        <v>0</v>
      </c>
      <c r="H21" s="476">
        <f t="shared" si="13"/>
        <v>0</v>
      </c>
      <c r="I21" s="475">
        <f t="shared" ref="I21:AG21" si="14">SUM(I22:I25)</f>
        <v>0</v>
      </c>
      <c r="J21" s="475">
        <f t="shared" si="14"/>
        <v>0</v>
      </c>
      <c r="K21" s="475">
        <f t="shared" si="14"/>
        <v>0</v>
      </c>
      <c r="L21" s="475">
        <f t="shared" si="14"/>
        <v>0</v>
      </c>
      <c r="M21" s="475">
        <f t="shared" si="14"/>
        <v>0</v>
      </c>
      <c r="N21" s="475">
        <f t="shared" si="14"/>
        <v>0</v>
      </c>
      <c r="O21" s="475">
        <f t="shared" si="14"/>
        <v>0</v>
      </c>
      <c r="P21" s="475">
        <f t="shared" si="14"/>
        <v>0</v>
      </c>
      <c r="Q21" s="475">
        <f t="shared" si="14"/>
        <v>0</v>
      </c>
      <c r="R21" s="475">
        <f t="shared" si="14"/>
        <v>0</v>
      </c>
      <c r="S21" s="475">
        <f t="shared" si="14"/>
        <v>0</v>
      </c>
      <c r="T21" s="475">
        <f t="shared" si="14"/>
        <v>0</v>
      </c>
      <c r="U21" s="475">
        <f t="shared" si="14"/>
        <v>0</v>
      </c>
      <c r="V21" s="475">
        <f t="shared" si="14"/>
        <v>0</v>
      </c>
      <c r="W21" s="475">
        <f t="shared" si="14"/>
        <v>0</v>
      </c>
      <c r="X21" s="475">
        <f t="shared" si="14"/>
        <v>0</v>
      </c>
      <c r="Y21" s="475">
        <f t="shared" si="14"/>
        <v>0</v>
      </c>
      <c r="Z21" s="475">
        <f t="shared" si="14"/>
        <v>0</v>
      </c>
      <c r="AA21" s="475">
        <f t="shared" si="14"/>
        <v>0</v>
      </c>
      <c r="AB21" s="475">
        <f t="shared" si="14"/>
        <v>0</v>
      </c>
      <c r="AC21" s="475">
        <f t="shared" si="14"/>
        <v>0</v>
      </c>
      <c r="AD21" s="475">
        <f t="shared" si="14"/>
        <v>0</v>
      </c>
      <c r="AE21" s="475">
        <f t="shared" si="14"/>
        <v>0</v>
      </c>
      <c r="AF21" s="475">
        <f t="shared" si="14"/>
        <v>0</v>
      </c>
      <c r="AG21" s="476">
        <f t="shared" si="14"/>
        <v>0</v>
      </c>
      <c r="AH21" s="475">
        <f t="shared" ref="AH21:AT21" si="15">SUM(AH22:AH25)</f>
        <v>0</v>
      </c>
      <c r="AI21" s="475">
        <f t="shared" si="15"/>
        <v>0</v>
      </c>
      <c r="AJ21" s="475">
        <f t="shared" si="15"/>
        <v>0</v>
      </c>
      <c r="AK21" s="475">
        <f t="shared" si="15"/>
        <v>0</v>
      </c>
      <c r="AL21" s="475">
        <f t="shared" si="15"/>
        <v>0</v>
      </c>
      <c r="AM21" s="475">
        <f t="shared" si="15"/>
        <v>0</v>
      </c>
      <c r="AN21" s="475">
        <f t="shared" si="15"/>
        <v>0</v>
      </c>
      <c r="AO21" s="475">
        <f t="shared" si="15"/>
        <v>0</v>
      </c>
      <c r="AP21" s="475">
        <f t="shared" si="15"/>
        <v>0</v>
      </c>
      <c r="AQ21" s="475">
        <f t="shared" si="15"/>
        <v>0</v>
      </c>
      <c r="AR21" s="475">
        <f t="shared" si="15"/>
        <v>0</v>
      </c>
      <c r="AS21" s="475">
        <f t="shared" si="15"/>
        <v>0</v>
      </c>
      <c r="AT21" s="477">
        <f t="shared" si="15"/>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81"/>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 si="16">C27</f>
        <v>0</v>
      </c>
      <c r="E27" s="469">
        <f t="shared" ref="E27" si="17">D27</f>
        <v>0</v>
      </c>
      <c r="F27" s="469">
        <f t="shared" ref="F27" si="18">E27</f>
        <v>0</v>
      </c>
      <c r="G27" s="469">
        <f t="shared" ref="G27" si="19">F27</f>
        <v>0</v>
      </c>
      <c r="H27" s="469">
        <f t="shared" ref="H27" si="20">G27</f>
        <v>0</v>
      </c>
      <c r="I27" s="469">
        <f t="shared" ref="I27" si="21">H27</f>
        <v>0</v>
      </c>
      <c r="J27" s="469">
        <f t="shared" ref="J27" si="22">I27</f>
        <v>0</v>
      </c>
      <c r="K27" s="469">
        <f t="shared" ref="K27" si="23">J27</f>
        <v>0</v>
      </c>
      <c r="L27" s="469">
        <f t="shared" ref="L27" si="24">K27</f>
        <v>0</v>
      </c>
      <c r="M27" s="469">
        <f t="shared" ref="M27" si="25">L27</f>
        <v>0</v>
      </c>
      <c r="N27" s="469">
        <f t="shared" ref="N27" si="26">M27</f>
        <v>0</v>
      </c>
      <c r="O27" s="469">
        <f t="shared" ref="O27" si="27">N27</f>
        <v>0</v>
      </c>
      <c r="P27" s="469">
        <f t="shared" ref="P27" si="28">O27</f>
        <v>0</v>
      </c>
      <c r="Q27" s="469">
        <f t="shared" ref="Q27" si="29">P27</f>
        <v>0</v>
      </c>
      <c r="R27" s="469">
        <f t="shared" ref="R27" si="30">Q27</f>
        <v>0</v>
      </c>
      <c r="S27" s="469">
        <f t="shared" ref="S27" si="31">R27</f>
        <v>0</v>
      </c>
      <c r="T27" s="469">
        <f t="shared" ref="T27" si="32">S27</f>
        <v>0</v>
      </c>
      <c r="U27" s="469">
        <f t="shared" ref="U27" si="33">T27</f>
        <v>0</v>
      </c>
      <c r="V27" s="469">
        <f t="shared" ref="V27" si="34">U27</f>
        <v>0</v>
      </c>
      <c r="W27" s="469">
        <f t="shared" ref="W27" si="35">V27</f>
        <v>0</v>
      </c>
      <c r="X27" s="469">
        <f t="shared" ref="X27" si="36">W27</f>
        <v>0</v>
      </c>
      <c r="Y27" s="469">
        <f t="shared" ref="Y27" si="37">X27</f>
        <v>0</v>
      </c>
      <c r="Z27" s="469">
        <f t="shared" ref="Z27" si="38">Y27</f>
        <v>0</v>
      </c>
      <c r="AA27" s="469">
        <f t="shared" ref="AA27" si="39">Z27</f>
        <v>0</v>
      </c>
      <c r="AB27" s="469">
        <f t="shared" ref="AB27" si="40">AA27</f>
        <v>0</v>
      </c>
      <c r="AC27" s="469">
        <f t="shared" ref="AC27" si="41">AB27</f>
        <v>0</v>
      </c>
      <c r="AD27" s="469">
        <f t="shared" ref="AD27" si="42">AC27</f>
        <v>0</v>
      </c>
      <c r="AE27" s="469">
        <f t="shared" ref="AE27" si="43">AD27</f>
        <v>0</v>
      </c>
      <c r="AF27" s="469">
        <f t="shared" ref="AF27" si="44">AE27</f>
        <v>0</v>
      </c>
      <c r="AG27" s="469">
        <f t="shared" ref="AG27" si="45">AF27</f>
        <v>0</v>
      </c>
      <c r="AH27" s="469">
        <f t="shared" ref="AH27" si="46">AG27</f>
        <v>0</v>
      </c>
      <c r="AI27" s="469">
        <f t="shared" ref="AI27" si="47">AH27</f>
        <v>0</v>
      </c>
      <c r="AJ27" s="469">
        <f t="shared" ref="AJ27" si="48">AI27</f>
        <v>0</v>
      </c>
      <c r="AK27" s="469">
        <f t="shared" ref="AK27" si="49">AJ27</f>
        <v>0</v>
      </c>
      <c r="AL27" s="469">
        <f t="shared" ref="AL27" si="50">AK27</f>
        <v>0</v>
      </c>
      <c r="AM27" s="469">
        <f t="shared" ref="AM27" si="51">AL27</f>
        <v>0</v>
      </c>
      <c r="AN27" s="469">
        <f t="shared" ref="AN27" si="52">AM27</f>
        <v>0</v>
      </c>
      <c r="AO27" s="469">
        <f t="shared" ref="AO27" si="53">AN27</f>
        <v>0</v>
      </c>
      <c r="AP27" s="469">
        <f t="shared" ref="AP27" si="54">AO27</f>
        <v>0</v>
      </c>
      <c r="AQ27" s="469">
        <f t="shared" ref="AQ27" si="55">AP27</f>
        <v>0</v>
      </c>
      <c r="AR27" s="469">
        <f t="shared" ref="AR27" si="56">AQ27</f>
        <v>0</v>
      </c>
      <c r="AS27" s="469">
        <f t="shared" ref="AS27" si="57">AR27</f>
        <v>0</v>
      </c>
      <c r="AT27" s="469">
        <f t="shared" ref="AT27" si="58">AS27</f>
        <v>0</v>
      </c>
    </row>
    <row r="28" spans="1:46" ht="15" customHeight="1">
      <c r="A28" s="158" t="s">
        <v>413</v>
      </c>
      <c r="B28" s="847"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49"/>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59">(SUM(D28:D29))-D27</f>
        <v>0</v>
      </c>
      <c r="E30" s="440">
        <f t="shared" ref="E30:AT30" si="60">(SUM(E28:E29))-E27</f>
        <v>0</v>
      </c>
      <c r="F30" s="440">
        <f t="shared" si="60"/>
        <v>0</v>
      </c>
      <c r="G30" s="440">
        <f t="shared" si="60"/>
        <v>0</v>
      </c>
      <c r="H30" s="440">
        <f t="shared" si="60"/>
        <v>0</v>
      </c>
      <c r="I30" s="440">
        <f t="shared" si="60"/>
        <v>0</v>
      </c>
      <c r="J30" s="440">
        <f t="shared" si="60"/>
        <v>0</v>
      </c>
      <c r="K30" s="440">
        <f t="shared" si="60"/>
        <v>0</v>
      </c>
      <c r="L30" s="440">
        <f t="shared" si="60"/>
        <v>0</v>
      </c>
      <c r="M30" s="440">
        <f t="shared" si="60"/>
        <v>0</v>
      </c>
      <c r="N30" s="440">
        <f t="shared" si="60"/>
        <v>0</v>
      </c>
      <c r="O30" s="440">
        <f t="shared" si="60"/>
        <v>0</v>
      </c>
      <c r="P30" s="440">
        <f t="shared" si="60"/>
        <v>0</v>
      </c>
      <c r="Q30" s="440">
        <f t="shared" si="60"/>
        <v>0</v>
      </c>
      <c r="R30" s="440">
        <f t="shared" si="60"/>
        <v>0</v>
      </c>
      <c r="S30" s="440">
        <f t="shared" si="60"/>
        <v>0</v>
      </c>
      <c r="T30" s="440">
        <f t="shared" si="60"/>
        <v>0</v>
      </c>
      <c r="U30" s="440">
        <f t="shared" si="60"/>
        <v>0</v>
      </c>
      <c r="V30" s="440">
        <f t="shared" si="60"/>
        <v>0</v>
      </c>
      <c r="W30" s="440">
        <f t="shared" si="60"/>
        <v>0</v>
      </c>
      <c r="X30" s="440">
        <f t="shared" si="60"/>
        <v>0</v>
      </c>
      <c r="Y30" s="440">
        <f t="shared" si="60"/>
        <v>0</v>
      </c>
      <c r="Z30" s="440">
        <f t="shared" si="60"/>
        <v>0</v>
      </c>
      <c r="AA30" s="440">
        <f t="shared" si="60"/>
        <v>0</v>
      </c>
      <c r="AB30" s="440">
        <f t="shared" si="60"/>
        <v>0</v>
      </c>
      <c r="AC30" s="440">
        <f t="shared" si="60"/>
        <v>0</v>
      </c>
      <c r="AD30" s="440">
        <f t="shared" si="60"/>
        <v>0</v>
      </c>
      <c r="AE30" s="440">
        <f t="shared" si="60"/>
        <v>0</v>
      </c>
      <c r="AF30" s="440">
        <f t="shared" si="60"/>
        <v>0</v>
      </c>
      <c r="AG30" s="440">
        <f t="shared" si="60"/>
        <v>0</v>
      </c>
      <c r="AH30" s="440">
        <f t="shared" si="60"/>
        <v>0</v>
      </c>
      <c r="AI30" s="440">
        <f t="shared" si="60"/>
        <v>0</v>
      </c>
      <c r="AJ30" s="440">
        <f t="shared" si="60"/>
        <v>0</v>
      </c>
      <c r="AK30" s="440">
        <f t="shared" si="60"/>
        <v>0</v>
      </c>
      <c r="AL30" s="440">
        <f t="shared" si="60"/>
        <v>0</v>
      </c>
      <c r="AM30" s="440">
        <f t="shared" si="60"/>
        <v>0</v>
      </c>
      <c r="AN30" s="440">
        <f t="shared" si="60"/>
        <v>0</v>
      </c>
      <c r="AO30" s="440">
        <f t="shared" si="60"/>
        <v>0</v>
      </c>
      <c r="AP30" s="440">
        <f t="shared" si="60"/>
        <v>0</v>
      </c>
      <c r="AQ30" s="440">
        <f t="shared" si="60"/>
        <v>0</v>
      </c>
      <c r="AR30" s="440">
        <f t="shared" si="60"/>
        <v>0</v>
      </c>
      <c r="AS30" s="440">
        <f t="shared" si="60"/>
        <v>0</v>
      </c>
      <c r="AT30" s="440">
        <f t="shared" si="60"/>
        <v>0</v>
      </c>
    </row>
    <row r="31" spans="1:46" ht="15" customHeight="1">
      <c r="A31" s="155" t="s">
        <v>416</v>
      </c>
      <c r="B31" s="156" t="s">
        <v>410</v>
      </c>
      <c r="C31" s="547">
        <v>0</v>
      </c>
      <c r="D31" s="470">
        <f>C31</f>
        <v>0</v>
      </c>
      <c r="E31" s="470">
        <f t="shared" ref="E31:AT31" si="61">D31</f>
        <v>0</v>
      </c>
      <c r="F31" s="470">
        <f t="shared" si="61"/>
        <v>0</v>
      </c>
      <c r="G31" s="470">
        <f t="shared" si="61"/>
        <v>0</v>
      </c>
      <c r="H31" s="470">
        <f t="shared" si="61"/>
        <v>0</v>
      </c>
      <c r="I31" s="470">
        <f t="shared" si="61"/>
        <v>0</v>
      </c>
      <c r="J31" s="470">
        <f t="shared" si="61"/>
        <v>0</v>
      </c>
      <c r="K31" s="470">
        <f t="shared" si="61"/>
        <v>0</v>
      </c>
      <c r="L31" s="470">
        <f t="shared" si="61"/>
        <v>0</v>
      </c>
      <c r="M31" s="470">
        <f t="shared" si="61"/>
        <v>0</v>
      </c>
      <c r="N31" s="470">
        <f t="shared" si="61"/>
        <v>0</v>
      </c>
      <c r="O31" s="470">
        <f t="shared" si="61"/>
        <v>0</v>
      </c>
      <c r="P31" s="470">
        <f t="shared" si="61"/>
        <v>0</v>
      </c>
      <c r="Q31" s="470">
        <f t="shared" si="61"/>
        <v>0</v>
      </c>
      <c r="R31" s="470">
        <f t="shared" si="61"/>
        <v>0</v>
      </c>
      <c r="S31" s="470">
        <f t="shared" si="61"/>
        <v>0</v>
      </c>
      <c r="T31" s="470">
        <f t="shared" si="61"/>
        <v>0</v>
      </c>
      <c r="U31" s="470">
        <f t="shared" si="61"/>
        <v>0</v>
      </c>
      <c r="V31" s="470">
        <f t="shared" si="61"/>
        <v>0</v>
      </c>
      <c r="W31" s="470">
        <f t="shared" si="61"/>
        <v>0</v>
      </c>
      <c r="X31" s="470">
        <f t="shared" si="61"/>
        <v>0</v>
      </c>
      <c r="Y31" s="470">
        <f t="shared" si="61"/>
        <v>0</v>
      </c>
      <c r="Z31" s="470">
        <f t="shared" si="61"/>
        <v>0</v>
      </c>
      <c r="AA31" s="470">
        <f t="shared" si="61"/>
        <v>0</v>
      </c>
      <c r="AB31" s="470">
        <f t="shared" si="61"/>
        <v>0</v>
      </c>
      <c r="AC31" s="470">
        <f t="shared" si="61"/>
        <v>0</v>
      </c>
      <c r="AD31" s="470">
        <f t="shared" si="61"/>
        <v>0</v>
      </c>
      <c r="AE31" s="470">
        <f t="shared" si="61"/>
        <v>0</v>
      </c>
      <c r="AF31" s="470">
        <f t="shared" si="61"/>
        <v>0</v>
      </c>
      <c r="AG31" s="470">
        <f t="shared" si="61"/>
        <v>0</v>
      </c>
      <c r="AH31" s="470">
        <f t="shared" si="61"/>
        <v>0</v>
      </c>
      <c r="AI31" s="470">
        <f t="shared" si="61"/>
        <v>0</v>
      </c>
      <c r="AJ31" s="470">
        <f t="shared" si="61"/>
        <v>0</v>
      </c>
      <c r="AK31" s="470">
        <f t="shared" si="61"/>
        <v>0</v>
      </c>
      <c r="AL31" s="470">
        <f t="shared" si="61"/>
        <v>0</v>
      </c>
      <c r="AM31" s="470">
        <f t="shared" si="61"/>
        <v>0</v>
      </c>
      <c r="AN31" s="470">
        <f t="shared" si="61"/>
        <v>0</v>
      </c>
      <c r="AO31" s="470">
        <f t="shared" si="61"/>
        <v>0</v>
      </c>
      <c r="AP31" s="470">
        <f t="shared" si="61"/>
        <v>0</v>
      </c>
      <c r="AQ31" s="470">
        <f t="shared" si="61"/>
        <v>0</v>
      </c>
      <c r="AR31" s="470">
        <f t="shared" si="61"/>
        <v>0</v>
      </c>
      <c r="AS31" s="470">
        <f t="shared" si="61"/>
        <v>0</v>
      </c>
      <c r="AT31" s="470">
        <f t="shared" si="61"/>
        <v>0</v>
      </c>
    </row>
    <row r="32" spans="1:46" ht="15" customHeight="1">
      <c r="A32" s="158" t="s">
        <v>417</v>
      </c>
      <c r="B32" s="847"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46" ht="15" customHeight="1">
      <c r="A33" s="158" t="s">
        <v>418</v>
      </c>
      <c r="B33" s="849"/>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46" ht="15" customHeight="1" thickBot="1">
      <c r="A34" s="471" t="s">
        <v>424</v>
      </c>
      <c r="B34" s="472"/>
      <c r="C34" s="473">
        <f ca="1">(SUM(C32:C33))-C31</f>
        <v>0</v>
      </c>
      <c r="D34" s="473">
        <f t="shared" ref="D34:AT34" ca="1" si="62">(SUM(D32:D33))-D31</f>
        <v>0</v>
      </c>
      <c r="E34" s="473">
        <f t="shared" ca="1" si="62"/>
        <v>0</v>
      </c>
      <c r="F34" s="473">
        <f t="shared" ca="1" si="62"/>
        <v>0</v>
      </c>
      <c r="G34" s="473">
        <f t="shared" ca="1" si="62"/>
        <v>0</v>
      </c>
      <c r="H34" s="473">
        <f t="shared" ca="1" si="62"/>
        <v>0</v>
      </c>
      <c r="I34" s="473">
        <f t="shared" ca="1" si="62"/>
        <v>0</v>
      </c>
      <c r="J34" s="473">
        <f t="shared" ca="1" si="62"/>
        <v>0</v>
      </c>
      <c r="K34" s="473">
        <f t="shared" ca="1" si="62"/>
        <v>0</v>
      </c>
      <c r="L34" s="473">
        <f t="shared" ca="1" si="62"/>
        <v>0</v>
      </c>
      <c r="M34" s="473">
        <f t="shared" ca="1" si="62"/>
        <v>0</v>
      </c>
      <c r="N34" s="473">
        <f t="shared" ca="1" si="62"/>
        <v>0</v>
      </c>
      <c r="O34" s="473">
        <f t="shared" ca="1" si="62"/>
        <v>0</v>
      </c>
      <c r="P34" s="473">
        <f t="shared" ca="1" si="62"/>
        <v>0</v>
      </c>
      <c r="Q34" s="473">
        <f t="shared" ca="1" si="62"/>
        <v>0</v>
      </c>
      <c r="R34" s="473">
        <f t="shared" ca="1" si="62"/>
        <v>0</v>
      </c>
      <c r="S34" s="473">
        <f t="shared" ca="1" si="62"/>
        <v>0</v>
      </c>
      <c r="T34" s="473">
        <f t="shared" ca="1" si="62"/>
        <v>0</v>
      </c>
      <c r="U34" s="473">
        <f t="shared" ca="1" si="62"/>
        <v>0</v>
      </c>
      <c r="V34" s="473">
        <f t="shared" ca="1" si="62"/>
        <v>0</v>
      </c>
      <c r="W34" s="473">
        <f t="shared" ca="1" si="62"/>
        <v>0</v>
      </c>
      <c r="X34" s="473">
        <f t="shared" ca="1" si="62"/>
        <v>0</v>
      </c>
      <c r="Y34" s="473">
        <f t="shared" ca="1" si="62"/>
        <v>0</v>
      </c>
      <c r="Z34" s="473">
        <f t="shared" ca="1" si="62"/>
        <v>0</v>
      </c>
      <c r="AA34" s="473">
        <f t="shared" ca="1" si="62"/>
        <v>0</v>
      </c>
      <c r="AB34" s="473">
        <f t="shared" ca="1" si="62"/>
        <v>0</v>
      </c>
      <c r="AC34" s="473">
        <f t="shared" ca="1" si="62"/>
        <v>0</v>
      </c>
      <c r="AD34" s="473">
        <f t="shared" ca="1" si="62"/>
        <v>0</v>
      </c>
      <c r="AE34" s="473">
        <f t="shared" ca="1" si="62"/>
        <v>0</v>
      </c>
      <c r="AF34" s="473">
        <f t="shared" ca="1" si="62"/>
        <v>0</v>
      </c>
      <c r="AG34" s="473">
        <f t="shared" ca="1" si="62"/>
        <v>0</v>
      </c>
      <c r="AH34" s="473">
        <f t="shared" ca="1" si="62"/>
        <v>0</v>
      </c>
      <c r="AI34" s="473">
        <f t="shared" ca="1" si="62"/>
        <v>0</v>
      </c>
      <c r="AJ34" s="473">
        <f t="shared" ca="1" si="62"/>
        <v>0</v>
      </c>
      <c r="AK34" s="473">
        <f t="shared" ca="1" si="62"/>
        <v>0</v>
      </c>
      <c r="AL34" s="473">
        <f t="shared" ca="1" si="62"/>
        <v>0</v>
      </c>
      <c r="AM34" s="473">
        <f t="shared" ca="1" si="62"/>
        <v>0</v>
      </c>
      <c r="AN34" s="473">
        <f t="shared" ca="1" si="62"/>
        <v>0</v>
      </c>
      <c r="AO34" s="473">
        <f t="shared" ca="1" si="62"/>
        <v>0</v>
      </c>
      <c r="AP34" s="473">
        <f t="shared" ca="1" si="62"/>
        <v>0</v>
      </c>
      <c r="AQ34" s="473">
        <f t="shared" ca="1" si="62"/>
        <v>0</v>
      </c>
      <c r="AR34" s="473">
        <f t="shared" ca="1" si="62"/>
        <v>0</v>
      </c>
      <c r="AS34" s="473">
        <f t="shared" ca="1" si="62"/>
        <v>0</v>
      </c>
      <c r="AT34" s="473">
        <f t="shared" ca="1" si="62"/>
        <v>0</v>
      </c>
    </row>
    <row r="35" spans="1:46" ht="40.700000000000003" customHeight="1" thickBot="1">
      <c r="A35" s="353" t="s">
        <v>431</v>
      </c>
      <c r="B35" s="182"/>
      <c r="C35" s="549">
        <f t="shared" ref="C35:D35" ca="1" si="63">C9+C13+C15-C21-C30-C34</f>
        <v>0</v>
      </c>
      <c r="D35" s="549">
        <f t="shared" ca="1" si="63"/>
        <v>0</v>
      </c>
      <c r="E35" s="549">
        <f ca="1">E9+E13+E15-E21-E30-E34</f>
        <v>0</v>
      </c>
      <c r="F35" s="549">
        <f t="shared" ref="F35:AT35" ca="1" si="64">F9+F13+F15-F21-F30-F34</f>
        <v>0</v>
      </c>
      <c r="G35" s="549">
        <f t="shared" ca="1" si="64"/>
        <v>0</v>
      </c>
      <c r="H35" s="549">
        <f t="shared" ca="1" si="64"/>
        <v>0</v>
      </c>
      <c r="I35" s="549">
        <f t="shared" ca="1" si="64"/>
        <v>0</v>
      </c>
      <c r="J35" s="549">
        <f t="shared" ca="1" si="64"/>
        <v>0</v>
      </c>
      <c r="K35" s="549">
        <f t="shared" ca="1" si="64"/>
        <v>0</v>
      </c>
      <c r="L35" s="549">
        <f t="shared" ca="1" si="64"/>
        <v>0</v>
      </c>
      <c r="M35" s="549">
        <f t="shared" ca="1" si="64"/>
        <v>0</v>
      </c>
      <c r="N35" s="549">
        <f t="shared" ca="1" si="64"/>
        <v>0</v>
      </c>
      <c r="O35" s="549">
        <f t="shared" ca="1" si="64"/>
        <v>0</v>
      </c>
      <c r="P35" s="549">
        <f t="shared" ca="1" si="64"/>
        <v>0</v>
      </c>
      <c r="Q35" s="549">
        <f t="shared" ca="1" si="64"/>
        <v>0</v>
      </c>
      <c r="R35" s="549">
        <f t="shared" ca="1" si="64"/>
        <v>0</v>
      </c>
      <c r="S35" s="549">
        <f t="shared" ca="1" si="64"/>
        <v>0</v>
      </c>
      <c r="T35" s="549">
        <f t="shared" ca="1" si="64"/>
        <v>0</v>
      </c>
      <c r="U35" s="549">
        <f t="shared" ca="1" si="64"/>
        <v>0</v>
      </c>
      <c r="V35" s="549">
        <f t="shared" ca="1" si="64"/>
        <v>0</v>
      </c>
      <c r="W35" s="549">
        <f t="shared" ca="1" si="64"/>
        <v>0</v>
      </c>
      <c r="X35" s="549">
        <f t="shared" ca="1" si="64"/>
        <v>0</v>
      </c>
      <c r="Y35" s="549">
        <f t="shared" ca="1" si="64"/>
        <v>0</v>
      </c>
      <c r="Z35" s="549">
        <f t="shared" ca="1" si="64"/>
        <v>0</v>
      </c>
      <c r="AA35" s="549">
        <f t="shared" ca="1" si="64"/>
        <v>0</v>
      </c>
      <c r="AB35" s="549">
        <f t="shared" ca="1" si="64"/>
        <v>0</v>
      </c>
      <c r="AC35" s="549">
        <f t="shared" ca="1" si="64"/>
        <v>0</v>
      </c>
      <c r="AD35" s="549">
        <f t="shared" ca="1" si="64"/>
        <v>0</v>
      </c>
      <c r="AE35" s="549">
        <f t="shared" ca="1" si="64"/>
        <v>0</v>
      </c>
      <c r="AF35" s="549">
        <f t="shared" ca="1" si="64"/>
        <v>0</v>
      </c>
      <c r="AG35" s="549">
        <f t="shared" ca="1" si="64"/>
        <v>0</v>
      </c>
      <c r="AH35" s="549">
        <f t="shared" ca="1" si="64"/>
        <v>0</v>
      </c>
      <c r="AI35" s="549">
        <f t="shared" ca="1" si="64"/>
        <v>0</v>
      </c>
      <c r="AJ35" s="549">
        <f t="shared" ca="1" si="64"/>
        <v>0</v>
      </c>
      <c r="AK35" s="549">
        <f t="shared" ca="1" si="64"/>
        <v>0</v>
      </c>
      <c r="AL35" s="549">
        <f t="shared" ca="1" si="64"/>
        <v>0</v>
      </c>
      <c r="AM35" s="549">
        <f t="shared" ca="1" si="64"/>
        <v>0</v>
      </c>
      <c r="AN35" s="549">
        <f t="shared" ca="1" si="64"/>
        <v>0</v>
      </c>
      <c r="AO35" s="549">
        <f t="shared" ca="1" si="64"/>
        <v>0</v>
      </c>
      <c r="AP35" s="549">
        <f t="shared" ca="1" si="64"/>
        <v>0</v>
      </c>
      <c r="AQ35" s="549">
        <f t="shared" ca="1" si="64"/>
        <v>0</v>
      </c>
      <c r="AR35" s="549">
        <f t="shared" ca="1" si="64"/>
        <v>0</v>
      </c>
      <c r="AS35" s="549">
        <f t="shared" ca="1" si="64"/>
        <v>0</v>
      </c>
      <c r="AT35" s="549">
        <f t="shared" ca="1" si="64"/>
        <v>0</v>
      </c>
    </row>
    <row r="36" spans="1:46" ht="16.5" customHeight="1" thickBot="1">
      <c r="A36" s="552" t="s">
        <v>432</v>
      </c>
      <c r="B36" s="183"/>
      <c r="C36" s="183"/>
      <c r="D36" s="145"/>
      <c r="E36" s="145"/>
      <c r="F36" s="145"/>
      <c r="G36" s="145"/>
      <c r="H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row>
    <row r="37" spans="1:46">
      <c r="A37" s="466" t="s">
        <v>409</v>
      </c>
      <c r="B37" s="467" t="s">
        <v>421</v>
      </c>
      <c r="C37" s="548">
        <v>0</v>
      </c>
      <c r="D37" s="474">
        <f>C37</f>
        <v>0</v>
      </c>
      <c r="E37" s="474">
        <f t="shared" ref="E37:AT37" si="65">D37</f>
        <v>0</v>
      </c>
      <c r="F37" s="474">
        <f t="shared" si="65"/>
        <v>0</v>
      </c>
      <c r="G37" s="474">
        <f t="shared" si="65"/>
        <v>0</v>
      </c>
      <c r="H37" s="474">
        <f t="shared" si="65"/>
        <v>0</v>
      </c>
      <c r="I37" s="474">
        <f t="shared" si="65"/>
        <v>0</v>
      </c>
      <c r="J37" s="474">
        <f t="shared" si="65"/>
        <v>0</v>
      </c>
      <c r="K37" s="474">
        <f t="shared" si="65"/>
        <v>0</v>
      </c>
      <c r="L37" s="474">
        <f t="shared" si="65"/>
        <v>0</v>
      </c>
      <c r="M37" s="474">
        <f t="shared" si="65"/>
        <v>0</v>
      </c>
      <c r="N37" s="474">
        <f t="shared" si="65"/>
        <v>0</v>
      </c>
      <c r="O37" s="474">
        <f t="shared" si="65"/>
        <v>0</v>
      </c>
      <c r="P37" s="474">
        <f t="shared" si="65"/>
        <v>0</v>
      </c>
      <c r="Q37" s="474">
        <f t="shared" si="65"/>
        <v>0</v>
      </c>
      <c r="R37" s="474">
        <f t="shared" si="65"/>
        <v>0</v>
      </c>
      <c r="S37" s="474">
        <f t="shared" si="65"/>
        <v>0</v>
      </c>
      <c r="T37" s="474">
        <f t="shared" si="65"/>
        <v>0</v>
      </c>
      <c r="U37" s="474">
        <f t="shared" si="65"/>
        <v>0</v>
      </c>
      <c r="V37" s="474">
        <f t="shared" si="65"/>
        <v>0</v>
      </c>
      <c r="W37" s="474">
        <f t="shared" si="65"/>
        <v>0</v>
      </c>
      <c r="X37" s="474">
        <f t="shared" si="65"/>
        <v>0</v>
      </c>
      <c r="Y37" s="474">
        <f t="shared" si="65"/>
        <v>0</v>
      </c>
      <c r="Z37" s="474">
        <f t="shared" si="65"/>
        <v>0</v>
      </c>
      <c r="AA37" s="474">
        <f t="shared" si="65"/>
        <v>0</v>
      </c>
      <c r="AB37" s="474">
        <f t="shared" si="65"/>
        <v>0</v>
      </c>
      <c r="AC37" s="474">
        <f t="shared" si="65"/>
        <v>0</v>
      </c>
      <c r="AD37" s="474">
        <f t="shared" si="65"/>
        <v>0</v>
      </c>
      <c r="AE37" s="474">
        <f t="shared" si="65"/>
        <v>0</v>
      </c>
      <c r="AF37" s="474">
        <f t="shared" si="65"/>
        <v>0</v>
      </c>
      <c r="AG37" s="474">
        <f t="shared" si="65"/>
        <v>0</v>
      </c>
      <c r="AH37" s="474">
        <f t="shared" si="65"/>
        <v>0</v>
      </c>
      <c r="AI37" s="474">
        <f t="shared" si="65"/>
        <v>0</v>
      </c>
      <c r="AJ37" s="474">
        <f t="shared" si="65"/>
        <v>0</v>
      </c>
      <c r="AK37" s="474">
        <f t="shared" si="65"/>
        <v>0</v>
      </c>
      <c r="AL37" s="474">
        <f t="shared" si="65"/>
        <v>0</v>
      </c>
      <c r="AM37" s="474">
        <f t="shared" si="65"/>
        <v>0</v>
      </c>
      <c r="AN37" s="474">
        <f t="shared" si="65"/>
        <v>0</v>
      </c>
      <c r="AO37" s="474">
        <f t="shared" si="65"/>
        <v>0</v>
      </c>
      <c r="AP37" s="474">
        <f t="shared" si="65"/>
        <v>0</v>
      </c>
      <c r="AQ37" s="474">
        <f t="shared" si="65"/>
        <v>0</v>
      </c>
      <c r="AR37" s="474">
        <f t="shared" si="65"/>
        <v>0</v>
      </c>
      <c r="AS37" s="474">
        <f t="shared" si="65"/>
        <v>0</v>
      </c>
      <c r="AT37" s="474">
        <f t="shared" si="65"/>
        <v>0</v>
      </c>
    </row>
    <row r="38" spans="1:46" ht="14.25" customHeight="1">
      <c r="A38" s="158" t="s">
        <v>419</v>
      </c>
      <c r="B38" s="847"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46">
      <c r="A39" s="158" t="s">
        <v>420</v>
      </c>
      <c r="B39" s="849"/>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46" ht="13.5" thickBot="1">
      <c r="A40" s="471" t="s">
        <v>425</v>
      </c>
      <c r="B40" s="472"/>
      <c r="C40" s="473">
        <f>(SUM(C38:C39))-C37</f>
        <v>0</v>
      </c>
      <c r="D40" s="473">
        <f t="shared" ref="D40" si="66">(SUM(D38:D39))-D37</f>
        <v>0</v>
      </c>
      <c r="E40" s="473">
        <f t="shared" ref="E40:AT40" si="67">(SUM(E38:E39))-E37</f>
        <v>0</v>
      </c>
      <c r="F40" s="473">
        <f t="shared" si="67"/>
        <v>0</v>
      </c>
      <c r="G40" s="473">
        <f t="shared" si="67"/>
        <v>0</v>
      </c>
      <c r="H40" s="473">
        <f t="shared" si="67"/>
        <v>0</v>
      </c>
      <c r="I40" s="473">
        <f t="shared" si="67"/>
        <v>0</v>
      </c>
      <c r="J40" s="473">
        <f t="shared" si="67"/>
        <v>0</v>
      </c>
      <c r="K40" s="473">
        <f t="shared" si="67"/>
        <v>0</v>
      </c>
      <c r="L40" s="473">
        <f t="shared" si="67"/>
        <v>0</v>
      </c>
      <c r="M40" s="473">
        <f t="shared" si="67"/>
        <v>0</v>
      </c>
      <c r="N40" s="473">
        <f t="shared" si="67"/>
        <v>0</v>
      </c>
      <c r="O40" s="473">
        <f t="shared" si="67"/>
        <v>0</v>
      </c>
      <c r="P40" s="473">
        <f t="shared" si="67"/>
        <v>0</v>
      </c>
      <c r="Q40" s="473">
        <f t="shared" si="67"/>
        <v>0</v>
      </c>
      <c r="R40" s="473">
        <f t="shared" si="67"/>
        <v>0</v>
      </c>
      <c r="S40" s="473">
        <f t="shared" si="67"/>
        <v>0</v>
      </c>
      <c r="T40" s="473">
        <f t="shared" si="67"/>
        <v>0</v>
      </c>
      <c r="U40" s="473">
        <f t="shared" si="67"/>
        <v>0</v>
      </c>
      <c r="V40" s="473">
        <f t="shared" si="67"/>
        <v>0</v>
      </c>
      <c r="W40" s="473">
        <f t="shared" si="67"/>
        <v>0</v>
      </c>
      <c r="X40" s="473">
        <f t="shared" si="67"/>
        <v>0</v>
      </c>
      <c r="Y40" s="473">
        <f t="shared" si="67"/>
        <v>0</v>
      </c>
      <c r="Z40" s="473">
        <f t="shared" si="67"/>
        <v>0</v>
      </c>
      <c r="AA40" s="473">
        <f t="shared" si="67"/>
        <v>0</v>
      </c>
      <c r="AB40" s="473">
        <f t="shared" si="67"/>
        <v>0</v>
      </c>
      <c r="AC40" s="473">
        <f t="shared" si="67"/>
        <v>0</v>
      </c>
      <c r="AD40" s="473">
        <f t="shared" si="67"/>
        <v>0</v>
      </c>
      <c r="AE40" s="473">
        <f t="shared" si="67"/>
        <v>0</v>
      </c>
      <c r="AF40" s="473">
        <f t="shared" si="67"/>
        <v>0</v>
      </c>
      <c r="AG40" s="473">
        <f t="shared" si="67"/>
        <v>0</v>
      </c>
      <c r="AH40" s="473">
        <f t="shared" si="67"/>
        <v>0</v>
      </c>
      <c r="AI40" s="473">
        <f t="shared" si="67"/>
        <v>0</v>
      </c>
      <c r="AJ40" s="473">
        <f t="shared" si="67"/>
        <v>0</v>
      </c>
      <c r="AK40" s="473">
        <f t="shared" si="67"/>
        <v>0</v>
      </c>
      <c r="AL40" s="473">
        <f t="shared" si="67"/>
        <v>0</v>
      </c>
      <c r="AM40" s="473">
        <f t="shared" si="67"/>
        <v>0</v>
      </c>
      <c r="AN40" s="473">
        <f t="shared" si="67"/>
        <v>0</v>
      </c>
      <c r="AO40" s="473">
        <f t="shared" si="67"/>
        <v>0</v>
      </c>
      <c r="AP40" s="473">
        <f t="shared" si="67"/>
        <v>0</v>
      </c>
      <c r="AQ40" s="473">
        <f t="shared" si="67"/>
        <v>0</v>
      </c>
      <c r="AR40" s="473">
        <f t="shared" si="67"/>
        <v>0</v>
      </c>
      <c r="AS40" s="473">
        <f t="shared" si="67"/>
        <v>0</v>
      </c>
      <c r="AT40" s="473">
        <f t="shared" si="67"/>
        <v>0</v>
      </c>
    </row>
    <row r="41" spans="1:46" ht="24" thickBot="1">
      <c r="A41" s="353" t="s">
        <v>433</v>
      </c>
      <c r="B41" s="182"/>
      <c r="C41" s="465">
        <f ca="1">C35-C40</f>
        <v>0</v>
      </c>
      <c r="D41" s="465">
        <f t="shared" ref="D41:AT41" ca="1" si="68">D35-D40</f>
        <v>0</v>
      </c>
      <c r="E41" s="465">
        <f t="shared" ca="1" si="68"/>
        <v>0</v>
      </c>
      <c r="F41" s="465">
        <f t="shared" ca="1" si="68"/>
        <v>0</v>
      </c>
      <c r="G41" s="465">
        <f t="shared" ca="1" si="68"/>
        <v>0</v>
      </c>
      <c r="H41" s="465">
        <f t="shared" ca="1" si="68"/>
        <v>0</v>
      </c>
      <c r="I41" s="465">
        <f t="shared" ca="1" si="68"/>
        <v>0</v>
      </c>
      <c r="J41" s="465">
        <f t="shared" ca="1" si="68"/>
        <v>0</v>
      </c>
      <c r="K41" s="465">
        <f t="shared" ca="1" si="68"/>
        <v>0</v>
      </c>
      <c r="L41" s="465">
        <f t="shared" ca="1" si="68"/>
        <v>0</v>
      </c>
      <c r="M41" s="465">
        <f t="shared" ca="1" si="68"/>
        <v>0</v>
      </c>
      <c r="N41" s="465">
        <f t="shared" ca="1" si="68"/>
        <v>0</v>
      </c>
      <c r="O41" s="465">
        <f t="shared" ca="1" si="68"/>
        <v>0</v>
      </c>
      <c r="P41" s="465">
        <f t="shared" ca="1" si="68"/>
        <v>0</v>
      </c>
      <c r="Q41" s="465">
        <f t="shared" ca="1" si="68"/>
        <v>0</v>
      </c>
      <c r="R41" s="465">
        <f t="shared" ca="1" si="68"/>
        <v>0</v>
      </c>
      <c r="S41" s="465">
        <f t="shared" ca="1" si="68"/>
        <v>0</v>
      </c>
      <c r="T41" s="465">
        <f t="shared" ca="1" si="68"/>
        <v>0</v>
      </c>
      <c r="U41" s="465">
        <f t="shared" ca="1" si="68"/>
        <v>0</v>
      </c>
      <c r="V41" s="465">
        <f t="shared" ca="1" si="68"/>
        <v>0</v>
      </c>
      <c r="W41" s="465">
        <f t="shared" ca="1" si="68"/>
        <v>0</v>
      </c>
      <c r="X41" s="465">
        <f t="shared" ca="1" si="68"/>
        <v>0</v>
      </c>
      <c r="Y41" s="465">
        <f t="shared" ca="1" si="68"/>
        <v>0</v>
      </c>
      <c r="Z41" s="465">
        <f t="shared" ca="1" si="68"/>
        <v>0</v>
      </c>
      <c r="AA41" s="465">
        <f t="shared" ca="1" si="68"/>
        <v>0</v>
      </c>
      <c r="AB41" s="465">
        <f t="shared" ca="1" si="68"/>
        <v>0</v>
      </c>
      <c r="AC41" s="465">
        <f t="shared" ca="1" si="68"/>
        <v>0</v>
      </c>
      <c r="AD41" s="465">
        <f t="shared" ca="1" si="68"/>
        <v>0</v>
      </c>
      <c r="AE41" s="465">
        <f t="shared" ca="1" si="68"/>
        <v>0</v>
      </c>
      <c r="AF41" s="465">
        <f t="shared" ca="1" si="68"/>
        <v>0</v>
      </c>
      <c r="AG41" s="465">
        <f t="shared" ca="1" si="68"/>
        <v>0</v>
      </c>
      <c r="AH41" s="465">
        <f t="shared" ca="1" si="68"/>
        <v>0</v>
      </c>
      <c r="AI41" s="465">
        <f t="shared" ca="1" si="68"/>
        <v>0</v>
      </c>
      <c r="AJ41" s="465">
        <f t="shared" ca="1" si="68"/>
        <v>0</v>
      </c>
      <c r="AK41" s="465">
        <f t="shared" ca="1" si="68"/>
        <v>0</v>
      </c>
      <c r="AL41" s="465">
        <f t="shared" ca="1" si="68"/>
        <v>0</v>
      </c>
      <c r="AM41" s="465">
        <f t="shared" ca="1" si="68"/>
        <v>0</v>
      </c>
      <c r="AN41" s="465">
        <f t="shared" ca="1" si="68"/>
        <v>0</v>
      </c>
      <c r="AO41" s="465">
        <f t="shared" ca="1" si="68"/>
        <v>0</v>
      </c>
      <c r="AP41" s="465">
        <f t="shared" ca="1" si="68"/>
        <v>0</v>
      </c>
      <c r="AQ41" s="465">
        <f t="shared" ca="1" si="68"/>
        <v>0</v>
      </c>
      <c r="AR41" s="465">
        <f t="shared" ca="1" si="68"/>
        <v>0</v>
      </c>
      <c r="AS41" s="465">
        <f t="shared" ca="1" si="68"/>
        <v>0</v>
      </c>
      <c r="AT41" s="465">
        <f t="shared" ca="1" si="68"/>
        <v>0</v>
      </c>
    </row>
    <row r="42" spans="1:46" ht="13.5" thickBot="1">
      <c r="A42" s="745"/>
      <c r="B42" s="746"/>
      <c r="C42" s="746"/>
      <c r="D42" s="745"/>
      <c r="E42" s="745"/>
      <c r="F42" s="745"/>
      <c r="G42" s="745"/>
      <c r="H42" s="745"/>
      <c r="I42" s="745"/>
      <c r="J42" s="745"/>
      <c r="K42" s="745"/>
      <c r="L42" s="745"/>
      <c r="M42" s="745"/>
      <c r="N42" s="745"/>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row>
    <row r="43" spans="1:46" s="801" customFormat="1">
      <c r="A43" s="776" t="s">
        <v>481</v>
      </c>
      <c r="B43" s="777"/>
      <c r="C43" s="787"/>
      <c r="D43" s="799"/>
      <c r="E43" s="799"/>
      <c r="F43" s="799"/>
      <c r="G43" s="799"/>
      <c r="H43" s="799"/>
      <c r="I43" s="799"/>
      <c r="J43" s="799"/>
      <c r="K43" s="799"/>
      <c r="L43" s="799"/>
      <c r="M43" s="799"/>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row>
    <row r="44" spans="1:46" s="796" customFormat="1">
      <c r="A44" s="789" t="s">
        <v>484</v>
      </c>
      <c r="B44" s="790"/>
      <c r="C44" s="791"/>
      <c r="D44" s="794">
        <v>0.95</v>
      </c>
      <c r="E44" s="794"/>
      <c r="F44" s="794"/>
      <c r="G44" s="794"/>
      <c r="H44" s="794"/>
      <c r="I44" s="794"/>
      <c r="J44" s="794"/>
      <c r="K44" s="794"/>
      <c r="L44" s="794"/>
      <c r="M44" s="794"/>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row>
    <row r="45" spans="1:46" ht="13.5" thickBot="1">
      <c r="A45" s="778" t="s">
        <v>482</v>
      </c>
      <c r="B45" s="779"/>
      <c r="C45" s="793">
        <f>C43*365*95%</f>
        <v>0</v>
      </c>
      <c r="D45" s="797">
        <f t="shared" ref="D45:AT45" si="69">D43*365*95%</f>
        <v>0</v>
      </c>
      <c r="E45" s="797">
        <f t="shared" si="69"/>
        <v>0</v>
      </c>
      <c r="F45" s="797">
        <f t="shared" si="69"/>
        <v>0</v>
      </c>
      <c r="G45" s="797">
        <f t="shared" si="69"/>
        <v>0</v>
      </c>
      <c r="H45" s="797">
        <f t="shared" si="69"/>
        <v>0</v>
      </c>
      <c r="I45" s="797">
        <f t="shared" si="69"/>
        <v>0</v>
      </c>
      <c r="J45" s="797">
        <f t="shared" si="69"/>
        <v>0</v>
      </c>
      <c r="K45" s="797">
        <f t="shared" si="69"/>
        <v>0</v>
      </c>
      <c r="L45" s="797">
        <f t="shared" si="69"/>
        <v>0</v>
      </c>
      <c r="M45" s="797">
        <f t="shared" si="69"/>
        <v>0</v>
      </c>
      <c r="N45" s="798">
        <f t="shared" si="69"/>
        <v>0</v>
      </c>
      <c r="O45" s="798">
        <f t="shared" si="69"/>
        <v>0</v>
      </c>
      <c r="P45" s="798">
        <f t="shared" si="69"/>
        <v>0</v>
      </c>
      <c r="Q45" s="798">
        <f t="shared" si="69"/>
        <v>0</v>
      </c>
      <c r="R45" s="798">
        <f t="shared" si="69"/>
        <v>0</v>
      </c>
      <c r="S45" s="798">
        <f t="shared" si="69"/>
        <v>0</v>
      </c>
      <c r="T45" s="798">
        <f t="shared" si="69"/>
        <v>0</v>
      </c>
      <c r="U45" s="798">
        <f t="shared" si="69"/>
        <v>0</v>
      </c>
      <c r="V45" s="798">
        <f t="shared" si="69"/>
        <v>0</v>
      </c>
      <c r="W45" s="798">
        <f t="shared" si="69"/>
        <v>0</v>
      </c>
      <c r="X45" s="798">
        <f t="shared" si="69"/>
        <v>0</v>
      </c>
      <c r="Y45" s="798">
        <f t="shared" si="69"/>
        <v>0</v>
      </c>
      <c r="Z45" s="798">
        <f t="shared" si="69"/>
        <v>0</v>
      </c>
      <c r="AA45" s="798">
        <f t="shared" si="69"/>
        <v>0</v>
      </c>
      <c r="AB45" s="798">
        <f t="shared" si="69"/>
        <v>0</v>
      </c>
      <c r="AC45" s="798">
        <f t="shared" si="69"/>
        <v>0</v>
      </c>
      <c r="AD45" s="798">
        <f t="shared" si="69"/>
        <v>0</v>
      </c>
      <c r="AE45" s="798">
        <f t="shared" si="69"/>
        <v>0</v>
      </c>
      <c r="AF45" s="798">
        <f t="shared" si="69"/>
        <v>0</v>
      </c>
      <c r="AG45" s="798">
        <f t="shared" si="69"/>
        <v>0</v>
      </c>
      <c r="AH45" s="798">
        <f t="shared" si="69"/>
        <v>0</v>
      </c>
      <c r="AI45" s="798">
        <f t="shared" si="69"/>
        <v>0</v>
      </c>
      <c r="AJ45" s="798">
        <f t="shared" si="69"/>
        <v>0</v>
      </c>
      <c r="AK45" s="798">
        <f t="shared" si="69"/>
        <v>0</v>
      </c>
      <c r="AL45" s="798">
        <f t="shared" si="69"/>
        <v>0</v>
      </c>
      <c r="AM45" s="798">
        <f t="shared" si="69"/>
        <v>0</v>
      </c>
      <c r="AN45" s="798">
        <f t="shared" si="69"/>
        <v>0</v>
      </c>
      <c r="AO45" s="798">
        <f t="shared" si="69"/>
        <v>0</v>
      </c>
      <c r="AP45" s="798">
        <f t="shared" si="69"/>
        <v>0</v>
      </c>
      <c r="AQ45" s="798">
        <f t="shared" si="69"/>
        <v>0</v>
      </c>
      <c r="AR45" s="798">
        <f t="shared" si="69"/>
        <v>0</v>
      </c>
      <c r="AS45" s="798">
        <f t="shared" si="69"/>
        <v>0</v>
      </c>
      <c r="AT45" s="798">
        <f t="shared" si="69"/>
        <v>0</v>
      </c>
    </row>
    <row r="46" spans="1:46">
      <c r="A46" s="751" t="s">
        <v>476</v>
      </c>
      <c r="B46" s="782"/>
      <c r="C46" s="792" t="e">
        <f ca="1">C41/($C$43*365)</f>
        <v>#DIV/0!</v>
      </c>
      <c r="D46" s="802" t="e">
        <f t="shared" ref="D46:AT46" ca="1" si="70">D41/($C$43*365)</f>
        <v>#DIV/0!</v>
      </c>
      <c r="E46" s="802" t="e">
        <f t="shared" ca="1" si="70"/>
        <v>#DIV/0!</v>
      </c>
      <c r="F46" s="802" t="e">
        <f t="shared" ca="1" si="70"/>
        <v>#DIV/0!</v>
      </c>
      <c r="G46" s="802" t="e">
        <f t="shared" ca="1" si="70"/>
        <v>#DIV/0!</v>
      </c>
      <c r="H46" s="802" t="e">
        <f t="shared" ca="1" si="70"/>
        <v>#DIV/0!</v>
      </c>
      <c r="I46" s="802" t="e">
        <f t="shared" ca="1" si="70"/>
        <v>#DIV/0!</v>
      </c>
      <c r="J46" s="802" t="e">
        <f t="shared" ca="1" si="70"/>
        <v>#DIV/0!</v>
      </c>
      <c r="K46" s="802" t="e">
        <f t="shared" ca="1" si="70"/>
        <v>#DIV/0!</v>
      </c>
      <c r="L46" s="802" t="e">
        <f t="shared" ca="1" si="70"/>
        <v>#DIV/0!</v>
      </c>
      <c r="M46" s="802" t="e">
        <f t="shared" ca="1" si="70"/>
        <v>#DIV/0!</v>
      </c>
      <c r="N46" s="803" t="e">
        <f t="shared" ca="1" si="70"/>
        <v>#DIV/0!</v>
      </c>
      <c r="O46" s="804" t="e">
        <f t="shared" ca="1" si="70"/>
        <v>#DIV/0!</v>
      </c>
      <c r="P46" s="804" t="e">
        <f t="shared" ca="1" si="70"/>
        <v>#DIV/0!</v>
      </c>
      <c r="Q46" s="804" t="e">
        <f t="shared" ca="1" si="70"/>
        <v>#DIV/0!</v>
      </c>
      <c r="R46" s="804" t="e">
        <f t="shared" ca="1" si="70"/>
        <v>#DIV/0!</v>
      </c>
      <c r="S46" s="804" t="e">
        <f t="shared" ca="1" si="70"/>
        <v>#DIV/0!</v>
      </c>
      <c r="T46" s="804" t="e">
        <f t="shared" ca="1" si="70"/>
        <v>#DIV/0!</v>
      </c>
      <c r="U46" s="804" t="e">
        <f t="shared" ca="1" si="70"/>
        <v>#DIV/0!</v>
      </c>
      <c r="V46" s="804" t="e">
        <f t="shared" ca="1" si="70"/>
        <v>#DIV/0!</v>
      </c>
      <c r="W46" s="804" t="e">
        <f t="shared" ca="1" si="70"/>
        <v>#DIV/0!</v>
      </c>
      <c r="X46" s="804" t="e">
        <f t="shared" ca="1" si="70"/>
        <v>#DIV/0!</v>
      </c>
      <c r="Y46" s="804" t="e">
        <f t="shared" ca="1" si="70"/>
        <v>#DIV/0!</v>
      </c>
      <c r="Z46" s="804" t="e">
        <f t="shared" ca="1" si="70"/>
        <v>#DIV/0!</v>
      </c>
      <c r="AA46" s="804" t="e">
        <f t="shared" ca="1" si="70"/>
        <v>#DIV/0!</v>
      </c>
      <c r="AB46" s="804" t="e">
        <f t="shared" ca="1" si="70"/>
        <v>#DIV/0!</v>
      </c>
      <c r="AC46" s="804" t="e">
        <f t="shared" ca="1" si="70"/>
        <v>#DIV/0!</v>
      </c>
      <c r="AD46" s="804" t="e">
        <f t="shared" ca="1" si="70"/>
        <v>#DIV/0!</v>
      </c>
      <c r="AE46" s="804" t="e">
        <f t="shared" ca="1" si="70"/>
        <v>#DIV/0!</v>
      </c>
      <c r="AF46" s="804" t="e">
        <f t="shared" ca="1" si="70"/>
        <v>#DIV/0!</v>
      </c>
      <c r="AG46" s="804" t="e">
        <f t="shared" ca="1" si="70"/>
        <v>#DIV/0!</v>
      </c>
      <c r="AH46" s="804" t="e">
        <f t="shared" ca="1" si="70"/>
        <v>#DIV/0!</v>
      </c>
      <c r="AI46" s="804" t="e">
        <f t="shared" ca="1" si="70"/>
        <v>#DIV/0!</v>
      </c>
      <c r="AJ46" s="804" t="e">
        <f t="shared" ca="1" si="70"/>
        <v>#DIV/0!</v>
      </c>
      <c r="AK46" s="804" t="e">
        <f t="shared" ca="1" si="70"/>
        <v>#DIV/0!</v>
      </c>
      <c r="AL46" s="804" t="e">
        <f t="shared" ca="1" si="70"/>
        <v>#DIV/0!</v>
      </c>
      <c r="AM46" s="804" t="e">
        <f t="shared" ca="1" si="70"/>
        <v>#DIV/0!</v>
      </c>
      <c r="AN46" s="804" t="e">
        <f t="shared" ca="1" si="70"/>
        <v>#DIV/0!</v>
      </c>
      <c r="AO46" s="804" t="e">
        <f t="shared" ca="1" si="70"/>
        <v>#DIV/0!</v>
      </c>
      <c r="AP46" s="804" t="e">
        <f t="shared" ca="1" si="70"/>
        <v>#DIV/0!</v>
      </c>
      <c r="AQ46" s="804" t="e">
        <f t="shared" ca="1" si="70"/>
        <v>#DIV/0!</v>
      </c>
      <c r="AR46" s="804" t="e">
        <f t="shared" ca="1" si="70"/>
        <v>#DIV/0!</v>
      </c>
      <c r="AS46" s="804" t="e">
        <f t="shared" ca="1" si="70"/>
        <v>#DIV/0!</v>
      </c>
      <c r="AT46" s="804" t="e">
        <f t="shared" ca="1" si="70"/>
        <v>#DIV/0!</v>
      </c>
    </row>
    <row r="47" spans="1:46">
      <c r="A47" s="781" t="str">
        <f>"Tarif Hébergement + Dépendance "&amp;C3-1</f>
        <v>Tarif Hébergement + Dépendance 2021</v>
      </c>
      <c r="B47" s="784"/>
      <c r="C47" s="788"/>
      <c r="D47" s="805"/>
      <c r="E47" s="806"/>
      <c r="F47" s="806"/>
      <c r="G47" s="806"/>
      <c r="H47" s="806"/>
      <c r="I47" s="806"/>
      <c r="J47" s="806"/>
      <c r="K47" s="806"/>
      <c r="L47" s="806"/>
      <c r="M47" s="806"/>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row>
    <row r="48" spans="1:46" ht="13.5" thickBot="1">
      <c r="A48" s="780" t="s">
        <v>480</v>
      </c>
      <c r="B48" s="783"/>
      <c r="C48" s="808" t="e">
        <f ca="1">C47+C46</f>
        <v>#DIV/0!</v>
      </c>
      <c r="D48" s="809" t="e">
        <f ca="1">$C$47+D46</f>
        <v>#DIV/0!</v>
      </c>
      <c r="E48" s="809" t="e">
        <f t="shared" ref="E48:AT48" ca="1" si="71">$C$47+E46</f>
        <v>#DIV/0!</v>
      </c>
      <c r="F48" s="809" t="e">
        <f t="shared" ca="1" si="71"/>
        <v>#DIV/0!</v>
      </c>
      <c r="G48" s="809" t="e">
        <f t="shared" ca="1" si="71"/>
        <v>#DIV/0!</v>
      </c>
      <c r="H48" s="809" t="e">
        <f t="shared" ca="1" si="71"/>
        <v>#DIV/0!</v>
      </c>
      <c r="I48" s="809" t="e">
        <f t="shared" ca="1" si="71"/>
        <v>#DIV/0!</v>
      </c>
      <c r="J48" s="809" t="e">
        <f t="shared" ca="1" si="71"/>
        <v>#DIV/0!</v>
      </c>
      <c r="K48" s="809" t="e">
        <f t="shared" ca="1" si="71"/>
        <v>#DIV/0!</v>
      </c>
      <c r="L48" s="809" t="e">
        <f t="shared" ca="1" si="71"/>
        <v>#DIV/0!</v>
      </c>
      <c r="M48" s="809" t="e">
        <f t="shared" ca="1" si="71"/>
        <v>#DIV/0!</v>
      </c>
      <c r="N48" s="810" t="e">
        <f t="shared" ca="1" si="71"/>
        <v>#DIV/0!</v>
      </c>
      <c r="O48" s="810" t="e">
        <f t="shared" ca="1" si="71"/>
        <v>#DIV/0!</v>
      </c>
      <c r="P48" s="810" t="e">
        <f t="shared" ca="1" si="71"/>
        <v>#DIV/0!</v>
      </c>
      <c r="Q48" s="810" t="e">
        <f t="shared" ca="1" si="71"/>
        <v>#DIV/0!</v>
      </c>
      <c r="R48" s="810" t="e">
        <f t="shared" ca="1" si="71"/>
        <v>#DIV/0!</v>
      </c>
      <c r="S48" s="810" t="e">
        <f t="shared" ca="1" si="71"/>
        <v>#DIV/0!</v>
      </c>
      <c r="T48" s="810" t="e">
        <f t="shared" ca="1" si="71"/>
        <v>#DIV/0!</v>
      </c>
      <c r="U48" s="810" t="e">
        <f t="shared" ca="1" si="71"/>
        <v>#DIV/0!</v>
      </c>
      <c r="V48" s="810" t="e">
        <f t="shared" ca="1" si="71"/>
        <v>#DIV/0!</v>
      </c>
      <c r="W48" s="810" t="e">
        <f t="shared" ca="1" si="71"/>
        <v>#DIV/0!</v>
      </c>
      <c r="X48" s="810" t="e">
        <f t="shared" ca="1" si="71"/>
        <v>#DIV/0!</v>
      </c>
      <c r="Y48" s="810" t="e">
        <f t="shared" ca="1" si="71"/>
        <v>#DIV/0!</v>
      </c>
      <c r="Z48" s="810" t="e">
        <f t="shared" ca="1" si="71"/>
        <v>#DIV/0!</v>
      </c>
      <c r="AA48" s="810" t="e">
        <f t="shared" ca="1" si="71"/>
        <v>#DIV/0!</v>
      </c>
      <c r="AB48" s="810" t="e">
        <f t="shared" ca="1" si="71"/>
        <v>#DIV/0!</v>
      </c>
      <c r="AC48" s="810" t="e">
        <f t="shared" ca="1" si="71"/>
        <v>#DIV/0!</v>
      </c>
      <c r="AD48" s="810" t="e">
        <f t="shared" ca="1" si="71"/>
        <v>#DIV/0!</v>
      </c>
      <c r="AE48" s="810" t="e">
        <f t="shared" ca="1" si="71"/>
        <v>#DIV/0!</v>
      </c>
      <c r="AF48" s="810" t="e">
        <f t="shared" ca="1" si="71"/>
        <v>#DIV/0!</v>
      </c>
      <c r="AG48" s="810" t="e">
        <f t="shared" ca="1" si="71"/>
        <v>#DIV/0!</v>
      </c>
      <c r="AH48" s="810" t="e">
        <f t="shared" ca="1" si="71"/>
        <v>#DIV/0!</v>
      </c>
      <c r="AI48" s="810" t="e">
        <f t="shared" ca="1" si="71"/>
        <v>#DIV/0!</v>
      </c>
      <c r="AJ48" s="810" t="e">
        <f t="shared" ca="1" si="71"/>
        <v>#DIV/0!</v>
      </c>
      <c r="AK48" s="810" t="e">
        <f t="shared" ca="1" si="71"/>
        <v>#DIV/0!</v>
      </c>
      <c r="AL48" s="810" t="e">
        <f t="shared" ca="1" si="71"/>
        <v>#DIV/0!</v>
      </c>
      <c r="AM48" s="810" t="e">
        <f t="shared" ca="1" si="71"/>
        <v>#DIV/0!</v>
      </c>
      <c r="AN48" s="810" t="e">
        <f t="shared" ca="1" si="71"/>
        <v>#DIV/0!</v>
      </c>
      <c r="AO48" s="810" t="e">
        <f t="shared" ca="1" si="71"/>
        <v>#DIV/0!</v>
      </c>
      <c r="AP48" s="810" t="e">
        <f t="shared" ca="1" si="71"/>
        <v>#DIV/0!</v>
      </c>
      <c r="AQ48" s="810" t="e">
        <f t="shared" ca="1" si="71"/>
        <v>#DIV/0!</v>
      </c>
      <c r="AR48" s="810" t="e">
        <f t="shared" ca="1" si="71"/>
        <v>#DIV/0!</v>
      </c>
      <c r="AS48" s="810" t="e">
        <f t="shared" ca="1" si="71"/>
        <v>#DIV/0!</v>
      </c>
      <c r="AT48" s="810" t="e">
        <f t="shared" ca="1" si="71"/>
        <v>#DIV/0!</v>
      </c>
    </row>
    <row r="49" spans="1:46" s="145" customFormat="1" ht="13.5" thickBot="1">
      <c r="A49" s="785" t="s">
        <v>483</v>
      </c>
      <c r="B49" s="786"/>
      <c r="C49" s="811" t="e">
        <f ca="1">SUM(C6:C8,C11:C12,C15,C21,C28:C29,C32:C33,C38:C39)/C45</f>
        <v>#DIV/0!</v>
      </c>
      <c r="D49" s="812" t="e">
        <f t="shared" ref="D49:AT49" ca="1" si="72">SUM(D6:D8,D11:D12,D15,D21,D28:D29,D32:D33,D38:D39)/D45</f>
        <v>#DIV/0!</v>
      </c>
      <c r="E49" s="812" t="e">
        <f t="shared" ca="1" si="72"/>
        <v>#DIV/0!</v>
      </c>
      <c r="F49" s="812" t="e">
        <f t="shared" ca="1" si="72"/>
        <v>#DIV/0!</v>
      </c>
      <c r="G49" s="812" t="e">
        <f t="shared" ca="1" si="72"/>
        <v>#DIV/0!</v>
      </c>
      <c r="H49" s="812" t="e">
        <f t="shared" ca="1" si="72"/>
        <v>#DIV/0!</v>
      </c>
      <c r="I49" s="812" t="e">
        <f t="shared" ca="1" si="72"/>
        <v>#DIV/0!</v>
      </c>
      <c r="J49" s="812" t="e">
        <f t="shared" ca="1" si="72"/>
        <v>#DIV/0!</v>
      </c>
      <c r="K49" s="812" t="e">
        <f t="shared" ca="1" si="72"/>
        <v>#DIV/0!</v>
      </c>
      <c r="L49" s="812" t="e">
        <f t="shared" ca="1" si="72"/>
        <v>#DIV/0!</v>
      </c>
      <c r="M49" s="812" t="e">
        <f t="shared" ca="1" si="72"/>
        <v>#DIV/0!</v>
      </c>
      <c r="N49" s="812" t="e">
        <f t="shared" ca="1" si="72"/>
        <v>#DIV/0!</v>
      </c>
      <c r="O49" s="812" t="e">
        <f t="shared" ca="1" si="72"/>
        <v>#DIV/0!</v>
      </c>
      <c r="P49" s="812" t="e">
        <f t="shared" ca="1" si="72"/>
        <v>#DIV/0!</v>
      </c>
      <c r="Q49" s="812" t="e">
        <f t="shared" ca="1" si="72"/>
        <v>#DIV/0!</v>
      </c>
      <c r="R49" s="812" t="e">
        <f t="shared" ca="1" si="72"/>
        <v>#DIV/0!</v>
      </c>
      <c r="S49" s="812" t="e">
        <f t="shared" ca="1" si="72"/>
        <v>#DIV/0!</v>
      </c>
      <c r="T49" s="812" t="e">
        <f t="shared" ca="1" si="72"/>
        <v>#DIV/0!</v>
      </c>
      <c r="U49" s="812" t="e">
        <f t="shared" ca="1" si="72"/>
        <v>#DIV/0!</v>
      </c>
      <c r="V49" s="812" t="e">
        <f t="shared" ca="1" si="72"/>
        <v>#DIV/0!</v>
      </c>
      <c r="W49" s="812" t="e">
        <f t="shared" ca="1" si="72"/>
        <v>#DIV/0!</v>
      </c>
      <c r="X49" s="812" t="e">
        <f t="shared" ca="1" si="72"/>
        <v>#DIV/0!</v>
      </c>
      <c r="Y49" s="812" t="e">
        <f t="shared" ca="1" si="72"/>
        <v>#DIV/0!</v>
      </c>
      <c r="Z49" s="812" t="e">
        <f t="shared" ca="1" si="72"/>
        <v>#DIV/0!</v>
      </c>
      <c r="AA49" s="812" t="e">
        <f t="shared" ca="1" si="72"/>
        <v>#DIV/0!</v>
      </c>
      <c r="AB49" s="812" t="e">
        <f t="shared" ca="1" si="72"/>
        <v>#DIV/0!</v>
      </c>
      <c r="AC49" s="812" t="e">
        <f t="shared" ca="1" si="72"/>
        <v>#DIV/0!</v>
      </c>
      <c r="AD49" s="812" t="e">
        <f t="shared" ca="1" si="72"/>
        <v>#DIV/0!</v>
      </c>
      <c r="AE49" s="812" t="e">
        <f t="shared" ca="1" si="72"/>
        <v>#DIV/0!</v>
      </c>
      <c r="AF49" s="812" t="e">
        <f t="shared" ca="1" si="72"/>
        <v>#DIV/0!</v>
      </c>
      <c r="AG49" s="812" t="e">
        <f t="shared" ca="1" si="72"/>
        <v>#DIV/0!</v>
      </c>
      <c r="AH49" s="812" t="e">
        <f t="shared" ca="1" si="72"/>
        <v>#DIV/0!</v>
      </c>
      <c r="AI49" s="812" t="e">
        <f t="shared" ca="1" si="72"/>
        <v>#DIV/0!</v>
      </c>
      <c r="AJ49" s="812" t="e">
        <f t="shared" ca="1" si="72"/>
        <v>#DIV/0!</v>
      </c>
      <c r="AK49" s="812" t="e">
        <f t="shared" ca="1" si="72"/>
        <v>#DIV/0!</v>
      </c>
      <c r="AL49" s="812" t="e">
        <f t="shared" ca="1" si="72"/>
        <v>#DIV/0!</v>
      </c>
      <c r="AM49" s="812" t="e">
        <f t="shared" ca="1" si="72"/>
        <v>#DIV/0!</v>
      </c>
      <c r="AN49" s="812" t="e">
        <f t="shared" ca="1" si="72"/>
        <v>#DIV/0!</v>
      </c>
      <c r="AO49" s="812" t="e">
        <f t="shared" ca="1" si="72"/>
        <v>#DIV/0!</v>
      </c>
      <c r="AP49" s="812" t="e">
        <f t="shared" ca="1" si="72"/>
        <v>#DIV/0!</v>
      </c>
      <c r="AQ49" s="812" t="e">
        <f t="shared" ca="1" si="72"/>
        <v>#DIV/0!</v>
      </c>
      <c r="AR49" s="812" t="e">
        <f t="shared" ca="1" si="72"/>
        <v>#DIV/0!</v>
      </c>
      <c r="AS49" s="812" t="e">
        <f t="shared" ca="1" si="72"/>
        <v>#DIV/0!</v>
      </c>
      <c r="AT49" s="812" t="e">
        <f t="shared" ca="1" si="72"/>
        <v>#DIV/0!</v>
      </c>
    </row>
    <row r="50" spans="1:46" s="145" customFormat="1">
      <c r="A50" s="745"/>
      <c r="B50" s="746"/>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row>
    <row r="51" spans="1:46" s="145" customFormat="1">
      <c r="A51" s="745"/>
      <c r="B51" s="746"/>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row>
    <row r="52" spans="1:46" s="145" customFormat="1">
      <c r="A52" s="745"/>
      <c r="B52" s="746"/>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row>
    <row r="53" spans="1:46" s="145" customFormat="1">
      <c r="A53" s="745"/>
      <c r="B53" s="746"/>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row>
    <row r="54" spans="1:46" s="145" customFormat="1">
      <c r="A54" s="745"/>
      <c r="B54" s="746"/>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row>
    <row r="55" spans="1:46" s="145" customFormat="1">
      <c r="A55" s="745"/>
      <c r="B55" s="746"/>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row>
    <row r="56" spans="1:46" s="145" customFormat="1">
      <c r="A56" s="745"/>
      <c r="B56" s="746"/>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row>
    <row r="57" spans="1:46" s="145" customFormat="1">
      <c r="A57" s="745"/>
      <c r="B57" s="746"/>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row>
    <row r="58" spans="1:46" s="145" customFormat="1">
      <c r="A58" s="745"/>
      <c r="B58" s="746"/>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row>
    <row r="59" spans="1:46" s="145" customFormat="1">
      <c r="A59" s="745"/>
      <c r="B59" s="746"/>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c r="AT59" s="745"/>
    </row>
    <row r="60" spans="1:46" s="145" customFormat="1">
      <c r="A60" s="745"/>
      <c r="B60" s="746"/>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row>
    <row r="61" spans="1:46" s="145" customFormat="1">
      <c r="B61" s="183"/>
    </row>
    <row r="62" spans="1:46" s="145" customFormat="1">
      <c r="B62" s="183"/>
    </row>
    <row r="63" spans="1:46" s="145" customFormat="1">
      <c r="B63" s="183"/>
    </row>
    <row r="64" spans="1:46" s="145" customFormat="1">
      <c r="B64" s="183"/>
    </row>
    <row r="65" spans="2:2" s="145" customFormat="1">
      <c r="B65" s="183"/>
    </row>
    <row r="66" spans="2:2" s="145" customFormat="1">
      <c r="B66" s="183"/>
    </row>
    <row r="67" spans="2:2" s="145" customFormat="1">
      <c r="B67" s="183"/>
    </row>
    <row r="68" spans="2:2" s="145" customFormat="1">
      <c r="B68" s="183"/>
    </row>
    <row r="69" spans="2:2" s="145" customFormat="1">
      <c r="B69" s="183"/>
    </row>
    <row r="70" spans="2:2" s="145" customFormat="1">
      <c r="B70" s="183"/>
    </row>
    <row r="71" spans="2:2" s="145" customFormat="1">
      <c r="B71" s="183"/>
    </row>
    <row r="72" spans="2:2" s="145" customFormat="1">
      <c r="B72" s="183"/>
    </row>
    <row r="73" spans="2:2" s="145" customFormat="1">
      <c r="B73" s="183"/>
    </row>
    <row r="74" spans="2:2" s="145" customFormat="1">
      <c r="B74" s="183"/>
    </row>
    <row r="320" spans="1:1">
      <c r="A320" s="113" t="s">
        <v>155</v>
      </c>
    </row>
  </sheetData>
  <sheetProtection sheet="1" objects="1" scenarios="1" formatColumns="0" formatRows="0" insertRows="0"/>
  <mergeCells count="4">
    <mergeCell ref="B11:B12"/>
    <mergeCell ref="B28:B29"/>
    <mergeCell ref="B38:B39"/>
    <mergeCell ref="B32:B33"/>
  </mergeCells>
  <phoneticPr fontId="0" type="noConversion"/>
  <conditionalFormatting sqref="C20:AT20">
    <cfRule type="expression" dxfId="6"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349</vt:i4>
      </vt:variant>
    </vt:vector>
  </HeadingPairs>
  <TitlesOfParts>
    <vt:vector size="378" baseType="lpstr">
      <vt:lpstr>Parametres</vt:lpstr>
      <vt:lpstr>PageGarde</vt:lpstr>
      <vt:lpstr>Ann4</vt:lpstr>
      <vt:lpstr>Ann8</vt:lpstr>
      <vt:lpstr>Ann6</vt:lpstr>
      <vt:lpstr>Ann5</vt:lpstr>
      <vt:lpstr>Ann7</vt:lpstr>
      <vt:lpstr>Ann2</vt:lpstr>
      <vt:lpstr>Ann10</vt:lpstr>
      <vt:lpstr>Immo</vt:lpstr>
      <vt:lpstr>Ann10 hébergement</vt:lpstr>
      <vt:lpstr>Autocontrole</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'Ann2'!Impression_des_titres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'Ann10'!Zone_d_impression</vt:lpstr>
      <vt:lpstr>'Ann10 hébergement'!Zone_d_impression</vt:lpstr>
      <vt:lpstr>'Ann2'!Zone_d_impression</vt:lpstr>
      <vt:lpstr>'Ann4'!Zone_d_impression</vt:lpstr>
      <vt:lpstr>'Ann5'!Zone_d_impression</vt:lpstr>
      <vt:lpstr>'Ann6'!Zone_d_impression</vt:lpstr>
      <vt:lpstr>'Ann7'!Zone_d_impression</vt:lpstr>
      <vt:lpstr>'Ann8'!Zone_d_impression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Vincent Archambeault</cp:lastModifiedBy>
  <cp:lastPrinted>2020-01-30T15:57:33Z</cp:lastPrinted>
  <dcterms:created xsi:type="dcterms:W3CDTF">2007-04-20T08:01:07Z</dcterms:created>
  <dcterms:modified xsi:type="dcterms:W3CDTF">2023-03-09T15:23:50Z</dcterms:modified>
</cp:coreProperties>
</file>